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000001_{466A4CD2-3AE8-6C43-B121-0A07ECAC93AC}" xr6:coauthVersionLast="45" xr6:coauthVersionMax="45" xr10:uidLastSave="{00000000-0000-0000-0000-000000000000}"/>
  <bookViews>
    <workbookView xWindow="240" yWindow="105" windowWidth="14805" windowHeight="8010" activeTab="2" xr2:uid="{00000000-000D-0000-FFFF-FFFF00000000}"/>
  </bookViews>
  <sheets>
    <sheet name="Results" sheetId="1" r:id="rId1"/>
    <sheet name="PI" sheetId="4" r:id="rId2"/>
    <sheet name="RA" sheetId="3" r:id="rId3"/>
    <sheet name="Toppers List" sheetId="5" r:id="rId4"/>
  </sheets>
  <definedNames>
    <definedName name="_xlnm._FilterDatabase" localSheetId="0" hidden="1">Results!$A$8:$Q$8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3" l="1"/>
  <c r="M12" i="3"/>
  <c r="M11" i="3"/>
  <c r="M9" i="3"/>
  <c r="P17" i="4"/>
  <c r="O16" i="4"/>
  <c r="P7" i="4"/>
  <c r="P8" i="4"/>
  <c r="P9" i="4"/>
  <c r="P10" i="4"/>
  <c r="P11" i="4"/>
  <c r="P12" i="4"/>
  <c r="P13" i="4"/>
  <c r="P14" i="4"/>
  <c r="P15" i="4"/>
  <c r="P16" i="4"/>
  <c r="M8" i="3"/>
  <c r="M7" i="3"/>
  <c r="P26" i="1"/>
  <c r="Q26" i="1"/>
  <c r="P10" i="1"/>
  <c r="Q10" i="1"/>
  <c r="P17" i="1"/>
  <c r="Q17" i="1"/>
  <c r="P28" i="1"/>
  <c r="Q28" i="1"/>
  <c r="P27" i="1"/>
  <c r="Q27" i="1"/>
  <c r="P20" i="1"/>
  <c r="Q20" i="1"/>
  <c r="P31" i="1"/>
  <c r="Q31" i="1"/>
  <c r="P11" i="1"/>
  <c r="Q11" i="1"/>
  <c r="P24" i="1"/>
  <c r="Q24" i="1"/>
  <c r="P22" i="1"/>
  <c r="Q22" i="1"/>
  <c r="P35" i="1"/>
  <c r="Q35" i="1"/>
  <c r="P23" i="1"/>
  <c r="Q23" i="1"/>
  <c r="P19" i="1"/>
  <c r="Q19" i="1"/>
  <c r="P16" i="1"/>
  <c r="Q16" i="1"/>
  <c r="P33" i="1"/>
  <c r="Q33" i="1"/>
  <c r="P21" i="1"/>
  <c r="Q21" i="1"/>
  <c r="P30" i="1"/>
  <c r="Q30" i="1"/>
  <c r="P34" i="1"/>
  <c r="Q34" i="1"/>
  <c r="P32" i="1"/>
  <c r="Q32" i="1"/>
  <c r="P29" i="1"/>
  <c r="Q29" i="1"/>
  <c r="P13" i="1"/>
  <c r="Q13" i="1"/>
  <c r="P25" i="1"/>
  <c r="Q25" i="1"/>
  <c r="P14" i="1"/>
  <c r="Q14" i="1"/>
  <c r="P15" i="1"/>
  <c r="Q15" i="1"/>
  <c r="P12" i="1"/>
  <c r="Q12" i="1"/>
  <c r="P9" i="1"/>
  <c r="Q9" i="1"/>
  <c r="P18" i="1"/>
  <c r="Q18" i="1"/>
  <c r="L18" i="3"/>
  <c r="L8" i="3"/>
  <c r="L9" i="3"/>
  <c r="L10" i="3"/>
  <c r="L11" i="3"/>
  <c r="L12" i="3"/>
  <c r="L7" i="3"/>
  <c r="S10" i="4"/>
  <c r="T10" i="4"/>
  <c r="S9" i="4"/>
  <c r="T9" i="4"/>
  <c r="S7" i="4"/>
  <c r="T7" i="4"/>
  <c r="S8" i="4"/>
  <c r="T8" i="4"/>
  <c r="S11" i="4"/>
  <c r="T11" i="4"/>
  <c r="S12" i="4"/>
  <c r="T12" i="4"/>
  <c r="S13" i="4"/>
  <c r="T13" i="4"/>
  <c r="S14" i="4"/>
  <c r="T14" i="4"/>
  <c r="S15" i="4"/>
  <c r="T15" i="4"/>
  <c r="T16" i="4"/>
  <c r="S16" i="4"/>
  <c r="H7" i="4"/>
  <c r="H8" i="4"/>
  <c r="H9" i="4"/>
  <c r="H10" i="4"/>
  <c r="H11" i="4"/>
  <c r="H12" i="4"/>
  <c r="H13" i="4"/>
  <c r="H14" i="4"/>
  <c r="H15" i="4"/>
  <c r="H16" i="4"/>
  <c r="G16" i="4"/>
  <c r="H17" i="4"/>
  <c r="F7" i="4"/>
  <c r="M16" i="4"/>
  <c r="K16" i="4"/>
  <c r="I16" i="4"/>
  <c r="E16" i="4"/>
  <c r="N15" i="4"/>
  <c r="L15" i="4"/>
  <c r="J15" i="4"/>
  <c r="F15" i="4"/>
  <c r="N14" i="4"/>
  <c r="L14" i="4"/>
  <c r="J14" i="4"/>
  <c r="F14" i="4"/>
  <c r="N13" i="4"/>
  <c r="L13" i="4"/>
  <c r="J13" i="4"/>
  <c r="F13" i="4"/>
  <c r="N12" i="4"/>
  <c r="L12" i="4"/>
  <c r="J12" i="4"/>
  <c r="F12" i="4"/>
  <c r="N11" i="4"/>
  <c r="L11" i="4"/>
  <c r="J11" i="4"/>
  <c r="F11" i="4"/>
  <c r="N10" i="4"/>
  <c r="L10" i="4"/>
  <c r="J10" i="4"/>
  <c r="F10" i="4"/>
  <c r="N9" i="4"/>
  <c r="L9" i="4"/>
  <c r="J9" i="4"/>
  <c r="F9" i="4"/>
  <c r="N8" i="4"/>
  <c r="L8" i="4"/>
  <c r="J8" i="4"/>
  <c r="F8" i="4"/>
  <c r="N7" i="4"/>
  <c r="L7" i="4"/>
  <c r="J7" i="4"/>
  <c r="J16" i="4"/>
  <c r="J17" i="4"/>
  <c r="F16" i="4"/>
  <c r="F17" i="4"/>
  <c r="L16" i="4"/>
  <c r="L17" i="4"/>
  <c r="N16" i="4"/>
  <c r="N17" i="4"/>
  <c r="T17" i="4"/>
</calcChain>
</file>

<file path=xl/sharedStrings.xml><?xml version="1.0" encoding="utf-8"?>
<sst xmlns="http://schemas.openxmlformats.org/spreadsheetml/2006/main" count="291" uniqueCount="115">
  <si>
    <t>Pass %</t>
  </si>
  <si>
    <t>KENDRIYA VIDYALAYA SANGATHAN, CHENNAI REGION</t>
  </si>
  <si>
    <t xml:space="preserve">             NAME OF KV :  Thiruvannamalai</t>
  </si>
  <si>
    <t>No. of passed students securing  % between (out of 100)</t>
  </si>
  <si>
    <t>SUBJECT</t>
  </si>
  <si>
    <t>Name of the teacher
 with designation</t>
  </si>
  <si>
    <t>Total
Appeared</t>
  </si>
  <si>
    <t>Total 
Passed</t>
  </si>
  <si>
    <t>Total 
failed</t>
  </si>
  <si>
    <t>33 - 44%</t>
  </si>
  <si>
    <t>45 - 59%</t>
  </si>
  <si>
    <t>60 - 74%</t>
  </si>
  <si>
    <t xml:space="preserve">75 - 89% </t>
  </si>
  <si>
    <t>90% &amp; above</t>
  </si>
  <si>
    <t>Total</t>
  </si>
  <si>
    <t>% of students
who obtained 
70% and above marks</t>
  </si>
  <si>
    <t>P.I</t>
  </si>
  <si>
    <t>English Core</t>
  </si>
  <si>
    <t>Maths</t>
  </si>
  <si>
    <t>Name of KV</t>
  </si>
  <si>
    <t>Thiruvannamalai</t>
  </si>
  <si>
    <t>Science</t>
  </si>
  <si>
    <t>Class XII</t>
  </si>
  <si>
    <t>W</t>
  </si>
  <si>
    <t>Eng</t>
  </si>
  <si>
    <t>Math</t>
  </si>
  <si>
    <t>N</t>
  </si>
  <si>
    <t>N x W</t>
  </si>
  <si>
    <t>n</t>
  </si>
  <si>
    <t>n x W</t>
  </si>
  <si>
    <t>A1</t>
  </si>
  <si>
    <t>91-100</t>
  </si>
  <si>
    <t>A2</t>
  </si>
  <si>
    <t>81-90</t>
  </si>
  <si>
    <t>B1</t>
  </si>
  <si>
    <t>76-80</t>
  </si>
  <si>
    <t>B2</t>
  </si>
  <si>
    <t>71-75</t>
  </si>
  <si>
    <t>C1</t>
  </si>
  <si>
    <t>71-70</t>
  </si>
  <si>
    <t>C2</t>
  </si>
  <si>
    <t>51-60</t>
  </si>
  <si>
    <t>D1</t>
  </si>
  <si>
    <t>41-50</t>
  </si>
  <si>
    <t>D2</t>
  </si>
  <si>
    <t>33-40</t>
  </si>
  <si>
    <t>E</t>
  </si>
  <si>
    <t>0-32</t>
  </si>
  <si>
    <t>PI</t>
  </si>
  <si>
    <t>Mr Kannan PGT Eng</t>
  </si>
  <si>
    <t>Mrs Vinothini PGT Math</t>
  </si>
  <si>
    <t>Hindi</t>
  </si>
  <si>
    <t>Mr Inkhiya PGT Hindi</t>
  </si>
  <si>
    <t>%</t>
  </si>
  <si>
    <t xml:space="preserve">Hindi </t>
  </si>
  <si>
    <t>Roll No.</t>
  </si>
  <si>
    <t>Name</t>
  </si>
  <si>
    <t>OVER ALL RESULT ANALYSIS</t>
  </si>
  <si>
    <t>RESULT ANALYSIS OF CBSE Exam 2019-2020</t>
  </si>
  <si>
    <t>English Topper</t>
  </si>
  <si>
    <t>Math Topper</t>
  </si>
  <si>
    <t>Hindi Topper</t>
  </si>
  <si>
    <t>Marks</t>
  </si>
  <si>
    <t>SUBJECT-WISE RESULT ANALYSIS - CLASS X</t>
  </si>
  <si>
    <t>D AARTHESWARI</t>
  </si>
  <si>
    <t xml:space="preserve"> APARNA DEVI</t>
  </si>
  <si>
    <t>BAWYASREE S</t>
  </si>
  <si>
    <t>DURGA S</t>
  </si>
  <si>
    <t>M KANIMOZHI</t>
  </si>
  <si>
    <t>E R KAVIYA</t>
  </si>
  <si>
    <t>K KAVIYA SELVI</t>
  </si>
  <si>
    <t>S KIRANTHARA</t>
  </si>
  <si>
    <t>M SHANMUGA PRIYA</t>
  </si>
  <si>
    <t>SURYAVARSHINI K B</t>
  </si>
  <si>
    <t>M THARANI</t>
  </si>
  <si>
    <t>A THRISHA</t>
  </si>
  <si>
    <t>I AMJETH HUSSAIN</t>
  </si>
  <si>
    <t>K ARAVIND KRISHNA</t>
  </si>
  <si>
    <t>BOOJITH DHARSHAN S</t>
  </si>
  <si>
    <t>ELAKKIYAN A K</t>
  </si>
  <si>
    <t>HARISH RAGAVENDER S T</t>
  </si>
  <si>
    <t>K KAMALAVAASAN</t>
  </si>
  <si>
    <t>R KIRTHIK</t>
  </si>
  <si>
    <t>R MITHUN</t>
  </si>
  <si>
    <t>RAGHAV S</t>
  </si>
  <si>
    <t>SIDDIK MALIKSHA S</t>
  </si>
  <si>
    <t>A YUVANESHWARAN</t>
  </si>
  <si>
    <t>A YUVARAJ</t>
  </si>
  <si>
    <t>S DHANUSH RAJ</t>
  </si>
  <si>
    <t>SAILESH V S</t>
  </si>
  <si>
    <t>M ABPOOJA</t>
  </si>
  <si>
    <t>Hin</t>
  </si>
  <si>
    <t>SKT</t>
  </si>
  <si>
    <t>b1</t>
  </si>
  <si>
    <t>a2</t>
  </si>
  <si>
    <t>b2</t>
  </si>
  <si>
    <t>c1</t>
  </si>
  <si>
    <t>c2</t>
  </si>
  <si>
    <t>a1</t>
  </si>
  <si>
    <t>d1</t>
  </si>
  <si>
    <t>d2</t>
  </si>
  <si>
    <t>English</t>
  </si>
  <si>
    <t>SST</t>
  </si>
  <si>
    <t>GR</t>
  </si>
  <si>
    <t>Sanskrit</t>
  </si>
  <si>
    <t>Social Science</t>
  </si>
  <si>
    <t xml:space="preserve">Mr Prasad, Mr Amol , Mr Babji </t>
  </si>
  <si>
    <t>Mr. Mukul TGT SST</t>
  </si>
  <si>
    <t>Mr Mukesh TGT Skt</t>
  </si>
  <si>
    <t>Skt</t>
  </si>
  <si>
    <t>Sanskrit Topper</t>
  </si>
  <si>
    <t>Science Topper</t>
  </si>
  <si>
    <t>SST Topper</t>
  </si>
  <si>
    <t>Class 10 Toppers List</t>
  </si>
  <si>
    <t>Class 10 School Topper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</si>
</sst>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D1" workbookViewId="0">
      <selection activeCell="C9" sqref="C9"/>
    </sheetView>
  </sheetViews>
  <sheetFormatPr defaultColWidth="9.14453125" defaultRowHeight="13.5" x14ac:dyDescent="0.15"/>
  <cols>
    <col min="1" max="1" width="9.28125" style="18" customWidth="1"/>
    <col min="2" max="2" width="8.875" style="18" customWidth="1"/>
    <col min="3" max="3" width="26.90234375" style="2" customWidth="1"/>
    <col min="4" max="15" width="9.14453125" style="18"/>
    <col min="16" max="16" width="10.89453125" style="18" bestFit="1" customWidth="1"/>
    <col min="17" max="16384" width="9.14453125" style="18"/>
  </cols>
  <sheetData>
    <row r="1" spans="1:17" ht="18" x14ac:dyDescent="0.2">
      <c r="A1" s="37"/>
      <c r="B1" s="37"/>
      <c r="C1" s="37"/>
      <c r="D1" s="20"/>
      <c r="E1" s="20"/>
      <c r="F1" s="30"/>
      <c r="G1" s="30"/>
      <c r="H1" s="20"/>
      <c r="I1" s="30"/>
      <c r="J1" s="20"/>
      <c r="K1" s="20"/>
      <c r="L1" s="20"/>
      <c r="M1" s="20"/>
      <c r="N1" s="20"/>
    </row>
    <row r="2" spans="1:17" ht="18" x14ac:dyDescent="0.2">
      <c r="A2" s="37"/>
      <c r="B2" s="37"/>
      <c r="C2" s="37"/>
      <c r="D2" s="20"/>
      <c r="E2" s="20"/>
      <c r="F2" s="30"/>
      <c r="G2" s="30"/>
      <c r="H2" s="20"/>
      <c r="I2" s="30"/>
      <c r="J2" s="20"/>
      <c r="K2" s="20"/>
      <c r="L2" s="20"/>
      <c r="M2" s="20"/>
      <c r="N2" s="20"/>
    </row>
    <row r="3" spans="1:17" ht="18" x14ac:dyDescent="0.2">
      <c r="A3" s="37"/>
      <c r="B3" s="37"/>
      <c r="C3" s="37"/>
      <c r="D3" s="20"/>
      <c r="E3" s="20"/>
      <c r="F3" s="30"/>
      <c r="G3" s="30"/>
      <c r="H3" s="20"/>
      <c r="I3" s="30"/>
      <c r="J3" s="20"/>
      <c r="K3" s="20"/>
      <c r="L3" s="20"/>
      <c r="M3" s="20"/>
      <c r="N3" s="20"/>
    </row>
    <row r="4" spans="1:17" ht="18" x14ac:dyDescent="0.2">
      <c r="A4" s="20"/>
      <c r="B4" s="20"/>
      <c r="C4" s="17"/>
      <c r="D4" s="20"/>
      <c r="E4" s="20"/>
      <c r="F4" s="30"/>
      <c r="G4" s="30"/>
      <c r="H4" s="20"/>
      <c r="I4" s="30"/>
      <c r="J4" s="20"/>
      <c r="K4" s="20"/>
      <c r="L4" s="20"/>
      <c r="M4" s="20"/>
      <c r="N4" s="20"/>
    </row>
    <row r="5" spans="1:17" s="20" customFormat="1" ht="18" x14ac:dyDescent="0.2">
      <c r="C5" s="17"/>
      <c r="F5" s="30"/>
      <c r="G5" s="30"/>
      <c r="I5" s="30"/>
    </row>
    <row r="6" spans="1:17" s="20" customFormat="1" ht="18" x14ac:dyDescent="0.2">
      <c r="C6" s="17"/>
      <c r="F6" s="30"/>
      <c r="G6" s="30"/>
      <c r="I6" s="30"/>
    </row>
    <row r="7" spans="1:17" x14ac:dyDescent="0.15">
      <c r="D7" s="22" t="s">
        <v>91</v>
      </c>
      <c r="E7" s="22"/>
      <c r="F7" s="22" t="s">
        <v>92</v>
      </c>
      <c r="G7" s="22"/>
      <c r="H7" s="22" t="s">
        <v>25</v>
      </c>
      <c r="I7" s="22"/>
      <c r="J7" s="22" t="s">
        <v>21</v>
      </c>
      <c r="K7" s="22"/>
      <c r="L7" s="22" t="s">
        <v>102</v>
      </c>
      <c r="M7" s="22"/>
      <c r="N7" s="23" t="s">
        <v>101</v>
      </c>
      <c r="O7" s="22"/>
      <c r="P7" s="22"/>
      <c r="Q7" s="22"/>
    </row>
    <row r="8" spans="1:17" ht="27" customHeight="1" x14ac:dyDescent="0.15">
      <c r="B8" s="25" t="s">
        <v>55</v>
      </c>
      <c r="C8" s="26" t="s">
        <v>56</v>
      </c>
      <c r="D8" s="25" t="s">
        <v>62</v>
      </c>
      <c r="E8" s="25" t="s">
        <v>103</v>
      </c>
      <c r="F8" s="25" t="s">
        <v>62</v>
      </c>
      <c r="G8" s="25" t="s">
        <v>103</v>
      </c>
      <c r="H8" s="25" t="s">
        <v>62</v>
      </c>
      <c r="I8" s="25" t="s">
        <v>103</v>
      </c>
      <c r="J8" s="25" t="s">
        <v>62</v>
      </c>
      <c r="K8" s="25" t="s">
        <v>103</v>
      </c>
      <c r="L8" s="25" t="s">
        <v>62</v>
      </c>
      <c r="M8" s="25" t="s">
        <v>103</v>
      </c>
      <c r="N8" s="25" t="s">
        <v>62</v>
      </c>
      <c r="O8" s="25" t="s">
        <v>103</v>
      </c>
      <c r="P8" s="25" t="s">
        <v>14</v>
      </c>
      <c r="Q8" s="25" t="s">
        <v>53</v>
      </c>
    </row>
    <row r="9" spans="1:17" x14ac:dyDescent="0.15">
      <c r="B9" s="22">
        <v>20128076</v>
      </c>
      <c r="C9" s="19" t="s">
        <v>90</v>
      </c>
      <c r="D9" s="22">
        <v>64</v>
      </c>
      <c r="E9" s="22" t="s">
        <v>97</v>
      </c>
      <c r="F9" s="22"/>
      <c r="G9" s="22"/>
      <c r="H9" s="22">
        <v>47</v>
      </c>
      <c r="I9" s="22" t="s">
        <v>97</v>
      </c>
      <c r="J9" s="22">
        <v>41</v>
      </c>
      <c r="K9" s="22" t="s">
        <v>99</v>
      </c>
      <c r="L9" s="22">
        <v>56</v>
      </c>
      <c r="M9" s="22" t="s">
        <v>99</v>
      </c>
      <c r="N9" s="22">
        <v>50</v>
      </c>
      <c r="O9" s="22" t="s">
        <v>100</v>
      </c>
      <c r="P9" s="22">
        <f>D9+F9+H9+J9+L9+N9</f>
        <v>258</v>
      </c>
      <c r="Q9" s="22">
        <f>P9/5</f>
        <v>51.6</v>
      </c>
    </row>
    <row r="10" spans="1:17" x14ac:dyDescent="0.15">
      <c r="B10" s="22">
        <v>20128051</v>
      </c>
      <c r="C10" s="19" t="s">
        <v>66</v>
      </c>
      <c r="D10" s="22">
        <v>63</v>
      </c>
      <c r="E10" s="22" t="s">
        <v>97</v>
      </c>
      <c r="F10" s="22"/>
      <c r="G10" s="22"/>
      <c r="H10" s="22">
        <v>47</v>
      </c>
      <c r="I10" s="22" t="s">
        <v>97</v>
      </c>
      <c r="J10" s="22">
        <v>46</v>
      </c>
      <c r="K10" s="22" t="s">
        <v>97</v>
      </c>
      <c r="L10" s="22">
        <v>66</v>
      </c>
      <c r="M10" s="22" t="s">
        <v>97</v>
      </c>
      <c r="N10" s="22">
        <v>72</v>
      </c>
      <c r="O10" s="22" t="s">
        <v>96</v>
      </c>
      <c r="P10" s="22">
        <f>D10+F10+H10+J10+L10+N10</f>
        <v>294</v>
      </c>
      <c r="Q10" s="22">
        <f>P10/5</f>
        <v>58.8</v>
      </c>
    </row>
    <row r="11" spans="1:17" x14ac:dyDescent="0.15">
      <c r="B11" s="22">
        <v>20128057</v>
      </c>
      <c r="C11" s="19" t="s">
        <v>72</v>
      </c>
      <c r="D11" s="22">
        <v>84</v>
      </c>
      <c r="E11" s="22" t="s">
        <v>93</v>
      </c>
      <c r="F11" s="22"/>
      <c r="G11" s="22"/>
      <c r="H11" s="22">
        <v>43</v>
      </c>
      <c r="I11" s="22" t="s">
        <v>97</v>
      </c>
      <c r="J11" s="22">
        <v>50</v>
      </c>
      <c r="K11" s="22" t="s">
        <v>96</v>
      </c>
      <c r="L11" s="22">
        <v>60</v>
      </c>
      <c r="M11" s="22" t="s">
        <v>97</v>
      </c>
      <c r="N11" s="22">
        <v>73</v>
      </c>
      <c r="O11" s="22" t="s">
        <v>96</v>
      </c>
      <c r="P11" s="22">
        <f>D11+F11+H11+J11+L11+N11</f>
        <v>310</v>
      </c>
      <c r="Q11" s="22">
        <f>P11/5</f>
        <v>62</v>
      </c>
    </row>
    <row r="12" spans="1:17" x14ac:dyDescent="0.15">
      <c r="B12" s="22">
        <v>20128075</v>
      </c>
      <c r="C12" s="19" t="s">
        <v>89</v>
      </c>
      <c r="D12" s="22">
        <v>56</v>
      </c>
      <c r="E12" s="22" t="s">
        <v>99</v>
      </c>
      <c r="F12" s="22"/>
      <c r="G12" s="22"/>
      <c r="H12" s="22">
        <v>49</v>
      </c>
      <c r="I12" s="22" t="s">
        <v>97</v>
      </c>
      <c r="J12" s="22">
        <v>55</v>
      </c>
      <c r="K12" s="22" t="s">
        <v>96</v>
      </c>
      <c r="L12" s="22">
        <v>89</v>
      </c>
      <c r="M12" s="22" t="s">
        <v>94</v>
      </c>
      <c r="N12" s="22">
        <v>71</v>
      </c>
      <c r="O12" s="22" t="s">
        <v>96</v>
      </c>
      <c r="P12" s="22">
        <f>D12+F12+H12+J12+L12+N12</f>
        <v>320</v>
      </c>
      <c r="Q12" s="22">
        <f>P12/5</f>
        <v>64</v>
      </c>
    </row>
    <row r="13" spans="1:17" x14ac:dyDescent="0.15">
      <c r="B13" s="22">
        <v>20128071</v>
      </c>
      <c r="C13" s="19" t="s">
        <v>85</v>
      </c>
      <c r="D13" s="22">
        <v>62</v>
      </c>
      <c r="E13" s="22" t="s">
        <v>97</v>
      </c>
      <c r="F13" s="22"/>
      <c r="G13" s="22"/>
      <c r="H13" s="22">
        <v>50</v>
      </c>
      <c r="I13" s="22" t="s">
        <v>97</v>
      </c>
      <c r="J13" s="22">
        <v>56</v>
      </c>
      <c r="K13" s="22" t="s">
        <v>96</v>
      </c>
      <c r="L13" s="22">
        <v>85</v>
      </c>
      <c r="M13" s="22" t="s">
        <v>93</v>
      </c>
      <c r="N13" s="22">
        <v>72</v>
      </c>
      <c r="O13" s="22" t="s">
        <v>96</v>
      </c>
      <c r="P13" s="22">
        <f>D13+F13+H13+J13+L13+N13</f>
        <v>325</v>
      </c>
      <c r="Q13" s="22">
        <f>P13/5</f>
        <v>65</v>
      </c>
    </row>
    <row r="14" spans="1:17" x14ac:dyDescent="0.15">
      <c r="B14" s="22">
        <v>20128073</v>
      </c>
      <c r="C14" s="19" t="s">
        <v>87</v>
      </c>
      <c r="D14" s="22">
        <v>85</v>
      </c>
      <c r="E14" s="22" t="s">
        <v>94</v>
      </c>
      <c r="F14" s="22"/>
      <c r="G14" s="22"/>
      <c r="H14" s="22">
        <v>61</v>
      </c>
      <c r="I14" s="22" t="s">
        <v>95</v>
      </c>
      <c r="J14" s="22">
        <v>49</v>
      </c>
      <c r="K14" s="22" t="s">
        <v>96</v>
      </c>
      <c r="L14" s="22">
        <v>60</v>
      </c>
      <c r="M14" s="22" t="s">
        <v>97</v>
      </c>
      <c r="N14" s="22">
        <v>74</v>
      </c>
      <c r="O14" s="22" t="s">
        <v>96</v>
      </c>
      <c r="P14" s="22">
        <f>D14+F14+H14+J14+L14+N14</f>
        <v>329</v>
      </c>
      <c r="Q14" s="22">
        <f>P14/5</f>
        <v>65.8</v>
      </c>
    </row>
    <row r="15" spans="1:17" x14ac:dyDescent="0.15">
      <c r="B15" s="22">
        <v>20128074</v>
      </c>
      <c r="C15" s="19" t="s">
        <v>88</v>
      </c>
      <c r="D15" s="22"/>
      <c r="E15" s="22"/>
      <c r="F15" s="22">
        <v>75</v>
      </c>
      <c r="G15" s="22" t="s">
        <v>95</v>
      </c>
      <c r="H15" s="22">
        <v>66</v>
      </c>
      <c r="I15" s="22" t="s">
        <v>95</v>
      </c>
      <c r="J15" s="22">
        <v>56</v>
      </c>
      <c r="K15" s="22" t="s">
        <v>96</v>
      </c>
      <c r="L15" s="22">
        <v>59</v>
      </c>
      <c r="M15" s="22" t="s">
        <v>97</v>
      </c>
      <c r="N15" s="22">
        <v>75</v>
      </c>
      <c r="O15" s="22" t="s">
        <v>96</v>
      </c>
      <c r="P15" s="22">
        <f>D15+F15+H15+J15+L15+N15</f>
        <v>331</v>
      </c>
      <c r="Q15" s="22">
        <f>P15/5</f>
        <v>66.2</v>
      </c>
    </row>
    <row r="16" spans="1:17" x14ac:dyDescent="0.15">
      <c r="B16" s="22">
        <v>20128064</v>
      </c>
      <c r="C16" s="19" t="s">
        <v>78</v>
      </c>
      <c r="D16" s="22">
        <v>62</v>
      </c>
      <c r="E16" s="22" t="s">
        <v>97</v>
      </c>
      <c r="F16" s="22"/>
      <c r="G16" s="22"/>
      <c r="H16" s="22">
        <v>63</v>
      </c>
      <c r="I16" s="22" t="s">
        <v>95</v>
      </c>
      <c r="J16" s="22">
        <v>59</v>
      </c>
      <c r="K16" s="22" t="s">
        <v>95</v>
      </c>
      <c r="L16" s="22">
        <v>73</v>
      </c>
      <c r="M16" s="22" t="s">
        <v>96</v>
      </c>
      <c r="N16" s="22">
        <v>80</v>
      </c>
      <c r="O16" s="22" t="s">
        <v>95</v>
      </c>
      <c r="P16" s="22">
        <f>D16+F16+H16+J16+L16+N16</f>
        <v>337</v>
      </c>
      <c r="Q16" s="22">
        <f>P16/5</f>
        <v>67.400000000000006</v>
      </c>
    </row>
    <row r="17" spans="2:17" x14ac:dyDescent="0.15">
      <c r="B17" s="22">
        <v>20128052</v>
      </c>
      <c r="C17" s="19" t="s">
        <v>67</v>
      </c>
      <c r="D17" s="22">
        <v>70</v>
      </c>
      <c r="E17" s="22" t="s">
        <v>96</v>
      </c>
      <c r="F17" s="22"/>
      <c r="G17" s="22"/>
      <c r="H17" s="22">
        <v>73</v>
      </c>
      <c r="I17" s="22" t="s">
        <v>93</v>
      </c>
      <c r="J17" s="22">
        <v>66</v>
      </c>
      <c r="K17" s="22" t="s">
        <v>93</v>
      </c>
      <c r="L17" s="22">
        <v>67</v>
      </c>
      <c r="M17" s="22" t="s">
        <v>96</v>
      </c>
      <c r="N17" s="22">
        <v>78</v>
      </c>
      <c r="O17" s="22" t="s">
        <v>95</v>
      </c>
      <c r="P17" s="22">
        <f>D17+F17+H17+J17+L17+N17</f>
        <v>354</v>
      </c>
      <c r="Q17" s="22">
        <f>P17/5</f>
        <v>70.8</v>
      </c>
    </row>
    <row r="18" spans="2:17" x14ac:dyDescent="0.15">
      <c r="B18" s="22">
        <v>20128049</v>
      </c>
      <c r="C18" s="19" t="s">
        <v>64</v>
      </c>
      <c r="D18" s="22">
        <v>82</v>
      </c>
      <c r="E18" s="22" t="s">
        <v>93</v>
      </c>
      <c r="F18" s="22"/>
      <c r="G18" s="22"/>
      <c r="H18" s="22">
        <v>75</v>
      </c>
      <c r="I18" s="22" t="s">
        <v>93</v>
      </c>
      <c r="J18" s="22">
        <v>76</v>
      </c>
      <c r="K18" s="22" t="s">
        <v>94</v>
      </c>
      <c r="L18" s="22">
        <v>81</v>
      </c>
      <c r="M18" s="22" t="s">
        <v>95</v>
      </c>
      <c r="N18" s="22">
        <v>76</v>
      </c>
      <c r="O18" s="22" t="s">
        <v>95</v>
      </c>
      <c r="P18" s="22">
        <f>D18+F18+H18+J18+L18+N18</f>
        <v>390</v>
      </c>
      <c r="Q18" s="22">
        <f>P18/5</f>
        <v>78</v>
      </c>
    </row>
    <row r="19" spans="2:17" x14ac:dyDescent="0.15">
      <c r="B19" s="22">
        <v>20128063</v>
      </c>
      <c r="C19" s="19" t="s">
        <v>77</v>
      </c>
      <c r="D19" s="22">
        <v>90</v>
      </c>
      <c r="E19" s="22" t="s">
        <v>94</v>
      </c>
      <c r="F19" s="22"/>
      <c r="G19" s="22"/>
      <c r="H19" s="22">
        <v>74</v>
      </c>
      <c r="I19" s="22" t="s">
        <v>93</v>
      </c>
      <c r="J19" s="22">
        <v>70</v>
      </c>
      <c r="K19" s="22" t="s">
        <v>93</v>
      </c>
      <c r="L19" s="22">
        <v>84</v>
      </c>
      <c r="M19" s="22" t="s">
        <v>93</v>
      </c>
      <c r="N19" s="22">
        <v>73</v>
      </c>
      <c r="O19" s="22" t="s">
        <v>96</v>
      </c>
      <c r="P19" s="22">
        <f>D19+F19+H19+J19+L19+N19</f>
        <v>391</v>
      </c>
      <c r="Q19" s="22">
        <f>P19/5</f>
        <v>78.2</v>
      </c>
    </row>
    <row r="20" spans="2:17" x14ac:dyDescent="0.15">
      <c r="B20" s="22">
        <v>20128055</v>
      </c>
      <c r="C20" s="19" t="s">
        <v>70</v>
      </c>
      <c r="D20" s="22">
        <v>77</v>
      </c>
      <c r="E20" s="22" t="s">
        <v>95</v>
      </c>
      <c r="F20" s="22"/>
      <c r="G20" s="22"/>
      <c r="H20" s="22">
        <v>93</v>
      </c>
      <c r="I20" s="22" t="s">
        <v>98</v>
      </c>
      <c r="J20" s="22">
        <v>72</v>
      </c>
      <c r="K20" s="22" t="s">
        <v>93</v>
      </c>
      <c r="L20" s="22">
        <v>68</v>
      </c>
      <c r="M20" s="22" t="s">
        <v>96</v>
      </c>
      <c r="N20" s="22">
        <v>82</v>
      </c>
      <c r="O20" s="22" t="s">
        <v>93</v>
      </c>
      <c r="P20" s="22">
        <f>D20+F20+H20+J20+L20+N20</f>
        <v>392</v>
      </c>
      <c r="Q20" s="22">
        <f>P20/5</f>
        <v>78.400000000000006</v>
      </c>
    </row>
    <row r="21" spans="2:17" x14ac:dyDescent="0.15">
      <c r="B21" s="22">
        <v>20128066</v>
      </c>
      <c r="C21" s="19" t="s">
        <v>80</v>
      </c>
      <c r="D21" s="22"/>
      <c r="E21" s="22"/>
      <c r="F21" s="22">
        <v>76</v>
      </c>
      <c r="G21" s="22" t="s">
        <v>93</v>
      </c>
      <c r="H21" s="22">
        <v>79</v>
      </c>
      <c r="I21" s="22" t="s">
        <v>93</v>
      </c>
      <c r="J21" s="22">
        <v>75</v>
      </c>
      <c r="K21" s="22" t="s">
        <v>94</v>
      </c>
      <c r="L21" s="22">
        <v>92</v>
      </c>
      <c r="M21" s="22" t="s">
        <v>94</v>
      </c>
      <c r="N21" s="22">
        <v>75</v>
      </c>
      <c r="O21" s="22" t="s">
        <v>96</v>
      </c>
      <c r="P21" s="22">
        <f>D21+F21+H21+J21+L21+N21</f>
        <v>397</v>
      </c>
      <c r="Q21" s="22">
        <f>P21/5</f>
        <v>79.400000000000006</v>
      </c>
    </row>
    <row r="22" spans="2:17" x14ac:dyDescent="0.15">
      <c r="B22" s="22">
        <v>20128060</v>
      </c>
      <c r="C22" s="31" t="s">
        <v>74</v>
      </c>
      <c r="D22" s="25">
        <v>86</v>
      </c>
      <c r="E22" s="25" t="s">
        <v>94</v>
      </c>
      <c r="F22" s="25"/>
      <c r="G22" s="25"/>
      <c r="H22" s="22">
        <v>81</v>
      </c>
      <c r="I22" s="22" t="s">
        <v>94</v>
      </c>
      <c r="J22" s="22">
        <v>68</v>
      </c>
      <c r="K22" s="22" t="s">
        <v>93</v>
      </c>
      <c r="L22" s="22">
        <v>83</v>
      </c>
      <c r="M22" s="22" t="s">
        <v>93</v>
      </c>
      <c r="N22" s="22">
        <v>80</v>
      </c>
      <c r="O22" s="22" t="s">
        <v>95</v>
      </c>
      <c r="P22" s="22">
        <f>D22+F22+H22+J22+L22+N22</f>
        <v>398</v>
      </c>
      <c r="Q22" s="22">
        <f>P22/5</f>
        <v>79.599999999999994</v>
      </c>
    </row>
    <row r="23" spans="2:17" x14ac:dyDescent="0.15">
      <c r="B23" s="23">
        <v>20128062</v>
      </c>
      <c r="C23" s="19" t="s">
        <v>76</v>
      </c>
      <c r="D23" s="22">
        <v>80</v>
      </c>
      <c r="E23" s="22" t="s">
        <v>93</v>
      </c>
      <c r="F23" s="22"/>
      <c r="G23" s="22"/>
      <c r="H23" s="32">
        <v>82</v>
      </c>
      <c r="I23" s="22" t="s">
        <v>94</v>
      </c>
      <c r="J23" s="22">
        <v>73</v>
      </c>
      <c r="K23" s="22" t="s">
        <v>93</v>
      </c>
      <c r="L23" s="22">
        <v>91</v>
      </c>
      <c r="M23" s="22" t="s">
        <v>94</v>
      </c>
      <c r="N23" s="22">
        <v>75</v>
      </c>
      <c r="O23" s="22" t="s">
        <v>96</v>
      </c>
      <c r="P23" s="22">
        <f>D23+F23+H23+J23+L23+N23</f>
        <v>401</v>
      </c>
      <c r="Q23" s="22">
        <f>P23/5</f>
        <v>80.2</v>
      </c>
    </row>
    <row r="24" spans="2:17" x14ac:dyDescent="0.15">
      <c r="B24" s="23">
        <v>20128059</v>
      </c>
      <c r="C24" s="19" t="s">
        <v>73</v>
      </c>
      <c r="D24" s="22">
        <v>91</v>
      </c>
      <c r="E24" s="22" t="s">
        <v>98</v>
      </c>
      <c r="F24" s="22"/>
      <c r="G24" s="22"/>
      <c r="H24" s="32">
        <v>77</v>
      </c>
      <c r="I24" s="22" t="s">
        <v>93</v>
      </c>
      <c r="J24" s="22">
        <v>67</v>
      </c>
      <c r="K24" s="22" t="s">
        <v>93</v>
      </c>
      <c r="L24" s="22">
        <v>85</v>
      </c>
      <c r="M24" s="22" t="s">
        <v>93</v>
      </c>
      <c r="N24" s="22">
        <v>83</v>
      </c>
      <c r="O24" s="22" t="s">
        <v>93</v>
      </c>
      <c r="P24" s="22">
        <f>D24+F24+H24+J24+L24+N24</f>
        <v>403</v>
      </c>
      <c r="Q24" s="22">
        <f>P24/5</f>
        <v>80.599999999999994</v>
      </c>
    </row>
    <row r="25" spans="2:17" x14ac:dyDescent="0.15">
      <c r="B25" s="23">
        <v>20128072</v>
      </c>
      <c r="C25" s="19" t="s">
        <v>86</v>
      </c>
      <c r="D25" s="22">
        <v>80</v>
      </c>
      <c r="E25" s="22" t="s">
        <v>93</v>
      </c>
      <c r="F25" s="22"/>
      <c r="G25" s="22"/>
      <c r="H25" s="32">
        <v>88</v>
      </c>
      <c r="I25" s="22" t="s">
        <v>94</v>
      </c>
      <c r="J25" s="22">
        <v>73</v>
      </c>
      <c r="K25" s="22" t="s">
        <v>93</v>
      </c>
      <c r="L25" s="22">
        <v>84</v>
      </c>
      <c r="M25" s="22" t="s">
        <v>93</v>
      </c>
      <c r="N25" s="22">
        <v>79</v>
      </c>
      <c r="O25" s="22" t="s">
        <v>95</v>
      </c>
      <c r="P25" s="22">
        <f>D25+F25+H25+J25+L25+N25</f>
        <v>404</v>
      </c>
      <c r="Q25" s="22">
        <f>P25/5</f>
        <v>80.8</v>
      </c>
    </row>
    <row r="26" spans="2:17" x14ac:dyDescent="0.15">
      <c r="B26" s="23">
        <v>20128050</v>
      </c>
      <c r="C26" s="19" t="s">
        <v>65</v>
      </c>
      <c r="D26" s="22">
        <v>87</v>
      </c>
      <c r="E26" s="22" t="s">
        <v>94</v>
      </c>
      <c r="F26" s="22"/>
      <c r="G26" s="22"/>
      <c r="H26" s="32">
        <v>87</v>
      </c>
      <c r="I26" s="22" t="s">
        <v>94</v>
      </c>
      <c r="J26" s="22">
        <v>75</v>
      </c>
      <c r="K26" s="22" t="s">
        <v>94</v>
      </c>
      <c r="L26" s="22">
        <v>80</v>
      </c>
      <c r="M26" s="22" t="s">
        <v>95</v>
      </c>
      <c r="N26" s="22">
        <v>81</v>
      </c>
      <c r="O26" s="22" t="s">
        <v>93</v>
      </c>
      <c r="P26" s="22">
        <f>D26+F26+H26+J26+L26+N26</f>
        <v>410</v>
      </c>
      <c r="Q26" s="22">
        <f>P26/5</f>
        <v>82</v>
      </c>
    </row>
    <row r="27" spans="2:17" x14ac:dyDescent="0.15">
      <c r="B27" s="23">
        <v>20128054</v>
      </c>
      <c r="C27" s="19" t="s">
        <v>69</v>
      </c>
      <c r="D27" s="22">
        <v>88</v>
      </c>
      <c r="E27" s="22" t="s">
        <v>94</v>
      </c>
      <c r="F27" s="22"/>
      <c r="G27" s="22"/>
      <c r="H27" s="32">
        <v>83</v>
      </c>
      <c r="I27" s="22" t="s">
        <v>94</v>
      </c>
      <c r="J27" s="22">
        <v>75</v>
      </c>
      <c r="K27" s="22" t="s">
        <v>94</v>
      </c>
      <c r="L27" s="22">
        <v>91</v>
      </c>
      <c r="M27" s="22" t="s">
        <v>94</v>
      </c>
      <c r="N27" s="22">
        <v>85</v>
      </c>
      <c r="O27" s="22" t="s">
        <v>93</v>
      </c>
      <c r="P27" s="22">
        <f>D27+F27+H27+J27+L27+N27</f>
        <v>422</v>
      </c>
      <c r="Q27" s="22">
        <f>P27/5</f>
        <v>84.4</v>
      </c>
    </row>
    <row r="28" spans="2:17" x14ac:dyDescent="0.15">
      <c r="B28" s="23">
        <v>20128053</v>
      </c>
      <c r="C28" s="19" t="s">
        <v>68</v>
      </c>
      <c r="D28" s="22">
        <v>94</v>
      </c>
      <c r="E28" s="22" t="s">
        <v>98</v>
      </c>
      <c r="F28" s="22"/>
      <c r="G28" s="22"/>
      <c r="H28" s="32">
        <v>84</v>
      </c>
      <c r="I28" s="22" t="s">
        <v>94</v>
      </c>
      <c r="J28" s="22">
        <v>68</v>
      </c>
      <c r="K28" s="22" t="s">
        <v>93</v>
      </c>
      <c r="L28" s="22">
        <v>95</v>
      </c>
      <c r="M28" s="22" t="s">
        <v>98</v>
      </c>
      <c r="N28" s="22">
        <v>82</v>
      </c>
      <c r="O28" s="22" t="s">
        <v>93</v>
      </c>
      <c r="P28" s="22">
        <f>D28+F28+H28+J28+L28+N28</f>
        <v>423</v>
      </c>
      <c r="Q28" s="22">
        <f>P28/5</f>
        <v>84.6</v>
      </c>
    </row>
    <row r="29" spans="2:17" x14ac:dyDescent="0.15">
      <c r="B29" s="23">
        <v>20128070</v>
      </c>
      <c r="C29" s="19" t="s">
        <v>84</v>
      </c>
      <c r="D29" s="22">
        <v>95</v>
      </c>
      <c r="E29" s="22" t="s">
        <v>98</v>
      </c>
      <c r="F29" s="22"/>
      <c r="G29" s="22"/>
      <c r="H29" s="32">
        <v>94</v>
      </c>
      <c r="I29" s="22" t="s">
        <v>98</v>
      </c>
      <c r="J29" s="22">
        <v>75</v>
      </c>
      <c r="K29" s="22" t="s">
        <v>94</v>
      </c>
      <c r="L29" s="22">
        <v>95</v>
      </c>
      <c r="M29" s="22" t="s">
        <v>98</v>
      </c>
      <c r="N29" s="22">
        <v>75</v>
      </c>
      <c r="O29" s="22" t="s">
        <v>96</v>
      </c>
      <c r="P29" s="22">
        <f>D29+F29+H29+J29+L29+N29</f>
        <v>434</v>
      </c>
      <c r="Q29" s="22">
        <f>P29/5</f>
        <v>86.8</v>
      </c>
    </row>
    <row r="30" spans="2:17" x14ac:dyDescent="0.15">
      <c r="B30" s="23">
        <v>20128067</v>
      </c>
      <c r="C30" s="19" t="s">
        <v>81</v>
      </c>
      <c r="D30" s="22">
        <v>91</v>
      </c>
      <c r="E30" s="22" t="s">
        <v>98</v>
      </c>
      <c r="F30" s="22"/>
      <c r="G30" s="22"/>
      <c r="H30" s="32">
        <v>89</v>
      </c>
      <c r="I30" s="22" t="s">
        <v>94</v>
      </c>
      <c r="J30" s="22">
        <v>82</v>
      </c>
      <c r="K30" s="22" t="s">
        <v>94</v>
      </c>
      <c r="L30" s="22">
        <v>95</v>
      </c>
      <c r="M30" s="22" t="s">
        <v>98</v>
      </c>
      <c r="N30" s="22">
        <v>83</v>
      </c>
      <c r="O30" s="22" t="s">
        <v>93</v>
      </c>
      <c r="P30" s="22">
        <f>D30+F30+H30+J30+L30+N30</f>
        <v>440</v>
      </c>
      <c r="Q30" s="22">
        <f>P30/5</f>
        <v>88</v>
      </c>
    </row>
    <row r="31" spans="2:17" x14ac:dyDescent="0.15">
      <c r="B31" s="23">
        <v>20128056</v>
      </c>
      <c r="C31" s="19" t="s">
        <v>71</v>
      </c>
      <c r="D31" s="22">
        <v>87</v>
      </c>
      <c r="E31" s="22" t="s">
        <v>94</v>
      </c>
      <c r="F31" s="22"/>
      <c r="G31" s="22"/>
      <c r="H31" s="32">
        <v>94</v>
      </c>
      <c r="I31" s="22" t="s">
        <v>98</v>
      </c>
      <c r="J31" s="22">
        <v>80</v>
      </c>
      <c r="K31" s="22" t="s">
        <v>94</v>
      </c>
      <c r="L31" s="22">
        <v>95</v>
      </c>
      <c r="M31" s="22" t="s">
        <v>98</v>
      </c>
      <c r="N31" s="22">
        <v>88</v>
      </c>
      <c r="O31" s="22" t="s">
        <v>94</v>
      </c>
      <c r="P31" s="22">
        <f>D31+F31+H31+J31+L31+N31</f>
        <v>444</v>
      </c>
      <c r="Q31" s="22">
        <f>P31/5</f>
        <v>88.8</v>
      </c>
    </row>
    <row r="32" spans="2:17" x14ac:dyDescent="0.15">
      <c r="B32" s="24">
        <v>20128069</v>
      </c>
      <c r="C32" s="19" t="s">
        <v>83</v>
      </c>
      <c r="D32" s="22">
        <v>88</v>
      </c>
      <c r="E32" s="22" t="s">
        <v>94</v>
      </c>
      <c r="F32" s="22"/>
      <c r="G32" s="22"/>
      <c r="H32" s="33">
        <v>98</v>
      </c>
      <c r="I32" s="25" t="s">
        <v>98</v>
      </c>
      <c r="J32" s="25">
        <v>93</v>
      </c>
      <c r="K32" s="25" t="s">
        <v>98</v>
      </c>
      <c r="L32" s="25">
        <v>99</v>
      </c>
      <c r="M32" s="25" t="s">
        <v>98</v>
      </c>
      <c r="N32" s="25">
        <v>84</v>
      </c>
      <c r="O32" s="25" t="s">
        <v>93</v>
      </c>
      <c r="P32" s="22">
        <f>D32+F32+H32+J32+L32+N32</f>
        <v>462</v>
      </c>
      <c r="Q32" s="22">
        <f>P32/5</f>
        <v>92.4</v>
      </c>
    </row>
    <row r="33" spans="2:17" x14ac:dyDescent="0.15">
      <c r="B33" s="23">
        <v>20128065</v>
      </c>
      <c r="C33" s="19" t="s">
        <v>79</v>
      </c>
      <c r="D33" s="22">
        <v>91</v>
      </c>
      <c r="E33" s="22" t="s">
        <v>98</v>
      </c>
      <c r="F33" s="22"/>
      <c r="G33" s="22"/>
      <c r="H33" s="32">
        <v>93</v>
      </c>
      <c r="I33" s="22" t="s">
        <v>98</v>
      </c>
      <c r="J33" s="22">
        <v>95</v>
      </c>
      <c r="K33" s="22" t="s">
        <v>98</v>
      </c>
      <c r="L33" s="22">
        <v>96</v>
      </c>
      <c r="M33" s="22" t="s">
        <v>98</v>
      </c>
      <c r="N33" s="22">
        <v>88</v>
      </c>
      <c r="O33" s="22" t="s">
        <v>94</v>
      </c>
      <c r="P33" s="22">
        <f>D33+F33+H33+J33+L33+N33</f>
        <v>463</v>
      </c>
      <c r="Q33" s="22">
        <f>P33/5</f>
        <v>92.6</v>
      </c>
    </row>
    <row r="34" spans="2:17" x14ac:dyDescent="0.15">
      <c r="B34" s="23">
        <v>20128068</v>
      </c>
      <c r="C34" s="19" t="s">
        <v>82</v>
      </c>
      <c r="D34" s="22">
        <v>96</v>
      </c>
      <c r="E34" s="22" t="s">
        <v>98</v>
      </c>
      <c r="F34" s="22"/>
      <c r="G34" s="22"/>
      <c r="H34" s="32">
        <v>96</v>
      </c>
      <c r="I34" s="22" t="s">
        <v>98</v>
      </c>
      <c r="J34" s="22">
        <v>93</v>
      </c>
      <c r="K34" s="22" t="s">
        <v>98</v>
      </c>
      <c r="L34" s="22">
        <v>96</v>
      </c>
      <c r="M34" s="22" t="s">
        <v>98</v>
      </c>
      <c r="N34" s="22">
        <v>83</v>
      </c>
      <c r="O34" s="22" t="s">
        <v>93</v>
      </c>
      <c r="P34" s="22">
        <f>D34+F34+H34+J34+L34+N34</f>
        <v>464</v>
      </c>
      <c r="Q34" s="22">
        <f>P34/5</f>
        <v>92.8</v>
      </c>
    </row>
    <row r="35" spans="2:17" x14ac:dyDescent="0.15">
      <c r="B35" s="23">
        <v>20128061</v>
      </c>
      <c r="C35" s="19" t="s">
        <v>75</v>
      </c>
      <c r="D35" s="22">
        <v>94</v>
      </c>
      <c r="E35" s="22" t="s">
        <v>98</v>
      </c>
      <c r="F35" s="22"/>
      <c r="G35" s="22"/>
      <c r="H35" s="32">
        <v>98</v>
      </c>
      <c r="I35" s="22" t="s">
        <v>98</v>
      </c>
      <c r="J35" s="22">
        <v>99</v>
      </c>
      <c r="K35" s="22" t="s">
        <v>98</v>
      </c>
      <c r="L35" s="22">
        <v>95</v>
      </c>
      <c r="M35" s="22" t="s">
        <v>98</v>
      </c>
      <c r="N35" s="22">
        <v>88</v>
      </c>
      <c r="O35" s="22" t="s">
        <v>94</v>
      </c>
      <c r="P35" s="22">
        <f>D35+F35+H35+J35+L35+N35</f>
        <v>474</v>
      </c>
      <c r="Q35" s="22">
        <f>P35/5</f>
        <v>94.8</v>
      </c>
    </row>
  </sheetData>
  <autoFilter ref="A8:Q8" xr:uid="{B26A5CD4-9A7E-134E-8A44-00180CFF272F}">
    <sortState xmlns:xlrd2="http://schemas.microsoft.com/office/spreadsheetml/2017/richdata2" ref="A9:Q35">
      <sortCondition ref="Q8"/>
    </sortState>
  </autoFilter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T17"/>
  <sheetViews>
    <sheetView topLeftCell="B1" workbookViewId="0">
      <pane xSplit="1" topLeftCell="D1" activePane="topRight" state="frozen"/>
      <selection activeCell="M5" sqref="M5:N5"/>
      <selection pane="topRight" activeCell="Q36" sqref="Q36"/>
    </sheetView>
  </sheetViews>
  <sheetFormatPr defaultRowHeight="15" x14ac:dyDescent="0.2"/>
  <sheetData>
    <row r="4" spans="2:20" x14ac:dyDescent="0.2">
      <c r="B4" t="s">
        <v>22</v>
      </c>
    </row>
    <row r="5" spans="2:20" x14ac:dyDescent="0.2">
      <c r="B5" s="11"/>
      <c r="C5" s="11"/>
      <c r="D5" s="44" t="s">
        <v>23</v>
      </c>
      <c r="E5" s="38" t="s">
        <v>24</v>
      </c>
      <c r="F5" s="39"/>
      <c r="G5" s="38" t="s">
        <v>54</v>
      </c>
      <c r="H5" s="39"/>
      <c r="I5" s="38" t="s">
        <v>109</v>
      </c>
      <c r="J5" s="39"/>
      <c r="K5" s="38" t="s">
        <v>21</v>
      </c>
      <c r="L5" s="39"/>
      <c r="M5" s="38" t="s">
        <v>102</v>
      </c>
      <c r="N5" s="39"/>
      <c r="O5" s="38" t="s">
        <v>25</v>
      </c>
      <c r="P5" s="39"/>
      <c r="Q5" s="38"/>
      <c r="R5" s="39"/>
      <c r="S5" s="40" t="s">
        <v>26</v>
      </c>
      <c r="T5" s="42" t="s">
        <v>27</v>
      </c>
    </row>
    <row r="6" spans="2:20" x14ac:dyDescent="0.2">
      <c r="B6" s="11"/>
      <c r="C6" s="11"/>
      <c r="D6" s="44"/>
      <c r="E6" s="12" t="s">
        <v>28</v>
      </c>
      <c r="F6" s="12" t="s">
        <v>29</v>
      </c>
      <c r="G6" s="16" t="s">
        <v>28</v>
      </c>
      <c r="H6" s="16" t="s">
        <v>29</v>
      </c>
      <c r="I6" s="12" t="s">
        <v>28</v>
      </c>
      <c r="J6" s="12" t="s">
        <v>29</v>
      </c>
      <c r="K6" s="12" t="s">
        <v>28</v>
      </c>
      <c r="L6" s="12" t="s">
        <v>29</v>
      </c>
      <c r="M6" s="12" t="s">
        <v>28</v>
      </c>
      <c r="N6" s="12" t="s">
        <v>29</v>
      </c>
      <c r="O6" s="12"/>
      <c r="P6" s="12"/>
      <c r="Q6" s="12"/>
      <c r="R6" s="12"/>
      <c r="S6" s="41"/>
      <c r="T6" s="43"/>
    </row>
    <row r="7" spans="2:20" x14ac:dyDescent="0.2">
      <c r="B7" s="12" t="s">
        <v>30</v>
      </c>
      <c r="C7" s="12" t="s">
        <v>31</v>
      </c>
      <c r="D7" s="13">
        <v>8</v>
      </c>
      <c r="E7" s="12">
        <v>0</v>
      </c>
      <c r="F7" s="12">
        <f>E7*8</f>
        <v>0</v>
      </c>
      <c r="G7" s="16">
        <v>7</v>
      </c>
      <c r="H7" s="16">
        <f>G7*8</f>
        <v>56</v>
      </c>
      <c r="I7" s="15"/>
      <c r="J7" s="12">
        <f>I7*8</f>
        <v>0</v>
      </c>
      <c r="K7" s="12">
        <v>4</v>
      </c>
      <c r="L7" s="12">
        <f>K7*8</f>
        <v>32</v>
      </c>
      <c r="M7" s="12">
        <v>8</v>
      </c>
      <c r="N7" s="12">
        <f>M7*8</f>
        <v>64</v>
      </c>
      <c r="O7" s="12">
        <v>7</v>
      </c>
      <c r="P7" s="34">
        <f>O7*8</f>
        <v>56</v>
      </c>
      <c r="Q7" s="12"/>
      <c r="R7" s="12"/>
      <c r="S7" s="16">
        <f>E7+G7+I7+K7+M7+O7+Q7</f>
        <v>26</v>
      </c>
      <c r="T7" s="16">
        <f>S7*D7</f>
        <v>208</v>
      </c>
    </row>
    <row r="8" spans="2:20" x14ac:dyDescent="0.2">
      <c r="B8" s="12" t="s">
        <v>32</v>
      </c>
      <c r="C8" s="12" t="s">
        <v>33</v>
      </c>
      <c r="D8" s="13">
        <v>7</v>
      </c>
      <c r="E8" s="12">
        <v>3</v>
      </c>
      <c r="F8" s="12">
        <f>E8*7</f>
        <v>21</v>
      </c>
      <c r="G8" s="16">
        <v>7</v>
      </c>
      <c r="H8" s="16">
        <f>G8*7</f>
        <v>49</v>
      </c>
      <c r="I8" s="15"/>
      <c r="J8" s="12">
        <f>I8*7</f>
        <v>0</v>
      </c>
      <c r="K8" s="12">
        <v>7</v>
      </c>
      <c r="L8" s="12">
        <f>K8*7</f>
        <v>49</v>
      </c>
      <c r="M8" s="12">
        <v>4</v>
      </c>
      <c r="N8" s="12">
        <f>M8*7</f>
        <v>28</v>
      </c>
      <c r="O8" s="12">
        <v>7</v>
      </c>
      <c r="P8" s="34">
        <f>O8*7</f>
        <v>49</v>
      </c>
      <c r="Q8" s="12"/>
      <c r="R8" s="12"/>
      <c r="S8" s="21">
        <f>E8+G8+I8+K8+M8+O8+Q8</f>
        <v>28</v>
      </c>
      <c r="T8" s="21">
        <f>S8*D8</f>
        <v>196</v>
      </c>
    </row>
    <row r="9" spans="2:20" x14ac:dyDescent="0.2">
      <c r="B9" s="12" t="s">
        <v>34</v>
      </c>
      <c r="C9" s="12" t="s">
        <v>35</v>
      </c>
      <c r="D9" s="12">
        <v>6</v>
      </c>
      <c r="E9" s="12">
        <v>8</v>
      </c>
      <c r="F9" s="12">
        <f>E9*6</f>
        <v>48</v>
      </c>
      <c r="G9" s="16">
        <v>4</v>
      </c>
      <c r="H9" s="16">
        <f>G9*6</f>
        <v>24</v>
      </c>
      <c r="I9" s="15">
        <v>1</v>
      </c>
      <c r="J9" s="12">
        <f>I9*6</f>
        <v>6</v>
      </c>
      <c r="K9" s="12">
        <v>8</v>
      </c>
      <c r="L9" s="12">
        <f>K9*6</f>
        <v>48</v>
      </c>
      <c r="M9" s="12">
        <v>5</v>
      </c>
      <c r="N9" s="12">
        <f>M9*6</f>
        <v>30</v>
      </c>
      <c r="O9" s="12">
        <v>5</v>
      </c>
      <c r="P9" s="34">
        <f>O9*6</f>
        <v>30</v>
      </c>
      <c r="Q9" s="12"/>
      <c r="R9" s="12"/>
      <c r="S9" s="21">
        <f>E9+G9+I9+K9+M9+O9+Q9</f>
        <v>31</v>
      </c>
      <c r="T9" s="21">
        <f>S9*D9</f>
        <v>186</v>
      </c>
    </row>
    <row r="10" spans="2:20" x14ac:dyDescent="0.2">
      <c r="B10" s="12" t="s">
        <v>36</v>
      </c>
      <c r="C10" s="12" t="s">
        <v>37</v>
      </c>
      <c r="D10" s="12">
        <v>5</v>
      </c>
      <c r="E10" s="12">
        <v>5</v>
      </c>
      <c r="F10" s="12">
        <f>E10*5</f>
        <v>25</v>
      </c>
      <c r="G10" s="16">
        <v>1</v>
      </c>
      <c r="H10" s="16">
        <f>G10*5</f>
        <v>5</v>
      </c>
      <c r="I10" s="15">
        <v>1</v>
      </c>
      <c r="J10" s="12">
        <f>I10*5</f>
        <v>5</v>
      </c>
      <c r="K10" s="12">
        <v>1</v>
      </c>
      <c r="L10" s="12">
        <f>K10*5</f>
        <v>5</v>
      </c>
      <c r="M10" s="12">
        <v>2</v>
      </c>
      <c r="N10" s="12">
        <f>M10*5</f>
        <v>10</v>
      </c>
      <c r="O10" s="12">
        <v>3</v>
      </c>
      <c r="P10" s="34">
        <f>O10*5</f>
        <v>15</v>
      </c>
      <c r="Q10" s="12"/>
      <c r="R10" s="12"/>
      <c r="S10" s="21">
        <f>E10+G10+I10+K10+M10+O10+Q10</f>
        <v>13</v>
      </c>
      <c r="T10" s="21">
        <f>S10*D10</f>
        <v>65</v>
      </c>
    </row>
    <row r="11" spans="2:20" x14ac:dyDescent="0.2">
      <c r="B11" s="12" t="s">
        <v>38</v>
      </c>
      <c r="C11" s="14" t="s">
        <v>39</v>
      </c>
      <c r="D11" s="12">
        <v>4</v>
      </c>
      <c r="E11" s="12">
        <v>10</v>
      </c>
      <c r="F11" s="12">
        <f>E11*4</f>
        <v>40</v>
      </c>
      <c r="G11" s="16">
        <v>1</v>
      </c>
      <c r="H11" s="16">
        <f>G11*4</f>
        <v>4</v>
      </c>
      <c r="I11" s="15"/>
      <c r="J11" s="12">
        <f>I11*4</f>
        <v>0</v>
      </c>
      <c r="K11" s="12">
        <v>5</v>
      </c>
      <c r="L11" s="12">
        <f>K11*4</f>
        <v>20</v>
      </c>
      <c r="M11" s="12">
        <v>3</v>
      </c>
      <c r="N11" s="12">
        <f>M11*4</f>
        <v>12</v>
      </c>
      <c r="O11" s="12">
        <v>0</v>
      </c>
      <c r="P11" s="34">
        <f>O11*4</f>
        <v>0</v>
      </c>
      <c r="Q11" s="12"/>
      <c r="R11" s="12"/>
      <c r="S11" s="21">
        <f>E11+G11+I11+K11+M11+O11+Q11</f>
        <v>19</v>
      </c>
      <c r="T11" s="21">
        <f>S11*D11</f>
        <v>76</v>
      </c>
    </row>
    <row r="12" spans="2:20" x14ac:dyDescent="0.2">
      <c r="B12" s="12" t="s">
        <v>40</v>
      </c>
      <c r="C12" s="12" t="s">
        <v>41</v>
      </c>
      <c r="D12" s="12">
        <v>3</v>
      </c>
      <c r="E12" s="12">
        <v>0</v>
      </c>
      <c r="F12" s="12">
        <f>E12*3</f>
        <v>0</v>
      </c>
      <c r="G12" s="16">
        <v>4</v>
      </c>
      <c r="H12" s="16">
        <f>G12*3</f>
        <v>12</v>
      </c>
      <c r="I12" s="15"/>
      <c r="J12" s="12">
        <f>I12*3</f>
        <v>0</v>
      </c>
      <c r="K12" s="12">
        <v>1</v>
      </c>
      <c r="L12" s="12">
        <f>K12*3</f>
        <v>3</v>
      </c>
      <c r="M12" s="12">
        <v>4</v>
      </c>
      <c r="N12" s="12">
        <f>M12*3</f>
        <v>12</v>
      </c>
      <c r="O12" s="12">
        <v>5</v>
      </c>
      <c r="P12" s="34">
        <f>O12*3</f>
        <v>15</v>
      </c>
      <c r="Q12" s="12"/>
      <c r="R12" s="12"/>
      <c r="S12" s="21">
        <f>E12+G12+I12+K12+M12+O12+Q12</f>
        <v>14</v>
      </c>
      <c r="T12" s="21">
        <f>S12*D12</f>
        <v>42</v>
      </c>
    </row>
    <row r="13" spans="2:20" x14ac:dyDescent="0.2">
      <c r="B13" s="12" t="s">
        <v>42</v>
      </c>
      <c r="C13" s="12" t="s">
        <v>43</v>
      </c>
      <c r="D13" s="12">
        <v>2</v>
      </c>
      <c r="E13" s="12">
        <v>0</v>
      </c>
      <c r="F13" s="12">
        <f>E13*2</f>
        <v>0</v>
      </c>
      <c r="G13" s="16">
        <v>1</v>
      </c>
      <c r="H13" s="16">
        <f>G13*2</f>
        <v>2</v>
      </c>
      <c r="I13" s="15"/>
      <c r="J13" s="12">
        <f>I13*2</f>
        <v>0</v>
      </c>
      <c r="K13" s="12">
        <v>1</v>
      </c>
      <c r="L13" s="12">
        <f>K13*2</f>
        <v>2</v>
      </c>
      <c r="M13" s="12">
        <v>1</v>
      </c>
      <c r="N13" s="12">
        <f>M13*2</f>
        <v>2</v>
      </c>
      <c r="O13" s="12"/>
      <c r="P13" s="34">
        <f>O13*2</f>
        <v>0</v>
      </c>
      <c r="Q13" s="12"/>
      <c r="R13" s="12"/>
      <c r="S13" s="21">
        <f>E13+G13+I13+K13+M13+O13+Q13</f>
        <v>3</v>
      </c>
      <c r="T13" s="21">
        <f>S13*D13</f>
        <v>6</v>
      </c>
    </row>
    <row r="14" spans="2:20" x14ac:dyDescent="0.2">
      <c r="B14" s="12" t="s">
        <v>44</v>
      </c>
      <c r="C14" s="12" t="s">
        <v>45</v>
      </c>
      <c r="D14" s="12">
        <v>1</v>
      </c>
      <c r="E14" s="12">
        <v>1</v>
      </c>
      <c r="F14" s="12">
        <f>E14*1</f>
        <v>1</v>
      </c>
      <c r="G14" s="16">
        <v>0</v>
      </c>
      <c r="H14" s="16">
        <f>G14*1</f>
        <v>0</v>
      </c>
      <c r="I14" s="15"/>
      <c r="J14" s="12">
        <f>I14*1</f>
        <v>0</v>
      </c>
      <c r="K14" s="12">
        <v>0</v>
      </c>
      <c r="L14" s="12">
        <f>K14*1</f>
        <v>0</v>
      </c>
      <c r="M14" s="12">
        <v>0</v>
      </c>
      <c r="N14" s="12">
        <f>M14*1</f>
        <v>0</v>
      </c>
      <c r="O14" s="12"/>
      <c r="P14" s="34">
        <f>O14*1</f>
        <v>0</v>
      </c>
      <c r="Q14" s="12"/>
      <c r="R14" s="12"/>
      <c r="S14" s="21">
        <f>E14+G14+I14+K14+M14+O14+Q14</f>
        <v>1</v>
      </c>
      <c r="T14" s="21">
        <f>S14*D14</f>
        <v>1</v>
      </c>
    </row>
    <row r="15" spans="2:20" x14ac:dyDescent="0.2">
      <c r="B15" s="12" t="s">
        <v>46</v>
      </c>
      <c r="C15" s="12" t="s">
        <v>47</v>
      </c>
      <c r="D15" s="12">
        <v>0</v>
      </c>
      <c r="E15" s="12">
        <v>0</v>
      </c>
      <c r="F15" s="12">
        <f>E15*0</f>
        <v>0</v>
      </c>
      <c r="G15" s="16">
        <v>0</v>
      </c>
      <c r="H15" s="16">
        <f>G15*0</f>
        <v>0</v>
      </c>
      <c r="I15" s="15"/>
      <c r="J15" s="12">
        <f>I15*0</f>
        <v>0</v>
      </c>
      <c r="K15" s="12">
        <v>0</v>
      </c>
      <c r="L15" s="12">
        <f>K15*0</f>
        <v>0</v>
      </c>
      <c r="M15" s="12">
        <v>0</v>
      </c>
      <c r="N15" s="12">
        <f>M15*0</f>
        <v>0</v>
      </c>
      <c r="O15" s="12"/>
      <c r="P15" s="34">
        <f>O15*0</f>
        <v>0</v>
      </c>
      <c r="Q15" s="12"/>
      <c r="R15" s="12"/>
      <c r="S15" s="21">
        <f>E15+G15+I15+K15+M15+O15+Q15</f>
        <v>0</v>
      </c>
      <c r="T15" s="21">
        <f>S15*D15</f>
        <v>0</v>
      </c>
    </row>
    <row r="16" spans="2:20" x14ac:dyDescent="0.2">
      <c r="B16" s="12"/>
      <c r="C16" s="12"/>
      <c r="D16" s="12" t="s">
        <v>14</v>
      </c>
      <c r="E16" s="12">
        <f>SUM(E7:E15)</f>
        <v>27</v>
      </c>
      <c r="F16" s="12">
        <f t="shared" ref="F16:T16" si="0">SUM(F7:F15)</f>
        <v>135</v>
      </c>
      <c r="G16" s="16">
        <f>SUM(G7:G15)</f>
        <v>25</v>
      </c>
      <c r="H16" s="16">
        <f t="shared" ref="H16" si="1">SUM(H7:H15)</f>
        <v>152</v>
      </c>
      <c r="I16" s="12">
        <f>SUM(I7:I15)</f>
        <v>2</v>
      </c>
      <c r="J16" s="12">
        <f t="shared" si="0"/>
        <v>11</v>
      </c>
      <c r="K16" s="12">
        <f>SUM(K7:K15)</f>
        <v>27</v>
      </c>
      <c r="L16" s="12">
        <f t="shared" si="0"/>
        <v>159</v>
      </c>
      <c r="M16" s="12">
        <f>SUM(M7:M15)</f>
        <v>27</v>
      </c>
      <c r="N16" s="12">
        <f t="shared" si="0"/>
        <v>158</v>
      </c>
      <c r="O16" s="34">
        <f>SUM(O7:O15)</f>
        <v>27</v>
      </c>
      <c r="P16" s="34">
        <f t="shared" ref="P16" si="2">SUM(P7:P15)</f>
        <v>165</v>
      </c>
      <c r="Q16" s="12"/>
      <c r="R16" s="12"/>
      <c r="S16" s="21">
        <f t="shared" si="0"/>
        <v>135</v>
      </c>
      <c r="T16" s="21">
        <f t="shared" si="0"/>
        <v>780</v>
      </c>
    </row>
    <row r="17" spans="2:20" x14ac:dyDescent="0.2">
      <c r="B17" s="14"/>
      <c r="C17" s="14"/>
      <c r="D17" s="12" t="s">
        <v>48</v>
      </c>
      <c r="E17" s="12"/>
      <c r="F17" s="12">
        <f>F16*100/(E16*8)</f>
        <v>62.5</v>
      </c>
      <c r="G17" s="16"/>
      <c r="H17" s="16">
        <f>H16*100/(G16*8)</f>
        <v>76</v>
      </c>
      <c r="I17" s="12"/>
      <c r="J17" s="12">
        <f>J16*100/(I16*8)</f>
        <v>68.75</v>
      </c>
      <c r="K17" s="12"/>
      <c r="L17" s="12">
        <f>L16*100/(K16*8)</f>
        <v>73.611111111111114</v>
      </c>
      <c r="M17" s="12"/>
      <c r="N17" s="12">
        <f>N16*100/(M16*8)</f>
        <v>73.148148148148152</v>
      </c>
      <c r="O17" s="12"/>
      <c r="P17" s="34">
        <f>P16*100/(O16*8)</f>
        <v>76.388888888888886</v>
      </c>
      <c r="Q17" s="12"/>
      <c r="R17" s="12"/>
      <c r="S17" s="14"/>
      <c r="T17" s="12">
        <f>T16*100/(S16*8)</f>
        <v>72.222222222222229</v>
      </c>
    </row>
  </sheetData>
  <mergeCells count="10">
    <mergeCell ref="Q5:R5"/>
    <mergeCell ref="S5:S6"/>
    <mergeCell ref="T5:T6"/>
    <mergeCell ref="D5:D6"/>
    <mergeCell ref="E5:F5"/>
    <mergeCell ref="I5:J5"/>
    <mergeCell ref="K5:L5"/>
    <mergeCell ref="M5:N5"/>
    <mergeCell ref="O5:P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8"/>
  <sheetViews>
    <sheetView tabSelected="1" topLeftCell="B1" workbookViewId="0">
      <selection activeCell="H25" sqref="H25"/>
    </sheetView>
  </sheetViews>
  <sheetFormatPr defaultColWidth="9.14453125" defaultRowHeight="13.5" x14ac:dyDescent="0.15"/>
  <cols>
    <col min="1" max="1" width="11.43359375" style="1" customWidth="1"/>
    <col min="2" max="2" width="16.54296875" style="1" customWidth="1"/>
    <col min="3" max="3" width="9.28125" style="1" customWidth="1"/>
    <col min="4" max="4" width="7.53125" style="1" customWidth="1"/>
    <col min="5" max="5" width="6.9921875" style="1" customWidth="1"/>
    <col min="6" max="6" width="5.6484375" style="1" customWidth="1"/>
    <col min="7" max="7" width="7.53125" style="1" customWidth="1"/>
    <col min="8" max="12" width="9.14453125" style="1"/>
    <col min="13" max="13" width="8.47265625" style="1" customWidth="1"/>
    <col min="14" max="14" width="11.296875" style="1" customWidth="1"/>
    <col min="15" max="16384" width="9.14453125" style="1"/>
  </cols>
  <sheetData>
    <row r="1" spans="1:14" ht="18" x14ac:dyDescent="0.2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" x14ac:dyDescent="0.2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 x14ac:dyDescent="0.2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ht="21" x14ac:dyDescent="0.25">
      <c r="A4" s="53" t="s">
        <v>63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15">
      <c r="A5" s="3"/>
      <c r="B5" s="3"/>
      <c r="C5" s="48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"/>
      <c r="N5" s="3"/>
    </row>
    <row r="6" spans="1:14" ht="78" customHeight="1" x14ac:dyDescent="0.1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0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7" t="s">
        <v>16</v>
      </c>
    </row>
    <row r="7" spans="1:14" ht="29.25" customHeight="1" x14ac:dyDescent="0.15">
      <c r="A7" s="8" t="s">
        <v>17</v>
      </c>
      <c r="B7" s="9" t="s">
        <v>49</v>
      </c>
      <c r="C7" s="10">
        <v>27</v>
      </c>
      <c r="D7" s="10">
        <v>27</v>
      </c>
      <c r="E7" s="10">
        <v>0</v>
      </c>
      <c r="F7" s="10">
        <v>100</v>
      </c>
      <c r="G7" s="10">
        <v>0</v>
      </c>
      <c r="H7" s="10">
        <v>1</v>
      </c>
      <c r="I7" s="10">
        <v>6</v>
      </c>
      <c r="J7" s="10">
        <v>20</v>
      </c>
      <c r="K7" s="10">
        <v>0</v>
      </c>
      <c r="L7" s="10">
        <f>SUM(G7:K7)</f>
        <v>27</v>
      </c>
      <c r="M7" s="10">
        <f>26/27*100</f>
        <v>96.296296296296291</v>
      </c>
      <c r="N7" s="10">
        <v>62.5</v>
      </c>
    </row>
    <row r="8" spans="1:14" ht="29.25" customHeight="1" x14ac:dyDescent="0.15">
      <c r="A8" s="8" t="s">
        <v>18</v>
      </c>
      <c r="B8" s="9" t="s">
        <v>50</v>
      </c>
      <c r="C8" s="10">
        <v>27</v>
      </c>
      <c r="D8" s="10">
        <v>27</v>
      </c>
      <c r="E8" s="10">
        <v>0</v>
      </c>
      <c r="F8" s="10">
        <v>100</v>
      </c>
      <c r="G8" s="10">
        <v>1</v>
      </c>
      <c r="H8" s="10">
        <v>4</v>
      </c>
      <c r="I8" s="10">
        <v>5</v>
      </c>
      <c r="J8" s="10">
        <v>10</v>
      </c>
      <c r="K8" s="10">
        <v>7</v>
      </c>
      <c r="L8" s="10">
        <f t="shared" ref="L8:L12" si="0">SUM(G8:K8)</f>
        <v>27</v>
      </c>
      <c r="M8" s="10">
        <f>19/27*100</f>
        <v>70.370370370370367</v>
      </c>
      <c r="N8" s="10">
        <v>76.39</v>
      </c>
    </row>
    <row r="9" spans="1:14" ht="29.25" customHeight="1" x14ac:dyDescent="0.15">
      <c r="A9" s="8" t="s">
        <v>51</v>
      </c>
      <c r="B9" s="9" t="s">
        <v>52</v>
      </c>
      <c r="C9" s="10">
        <v>25</v>
      </c>
      <c r="D9" s="10">
        <v>25</v>
      </c>
      <c r="E9" s="10">
        <v>0</v>
      </c>
      <c r="F9" s="10">
        <v>100</v>
      </c>
      <c r="G9" s="10">
        <v>0</v>
      </c>
      <c r="H9" s="10">
        <v>1</v>
      </c>
      <c r="I9" s="10">
        <v>5</v>
      </c>
      <c r="J9" s="10">
        <v>11</v>
      </c>
      <c r="K9" s="10">
        <v>8</v>
      </c>
      <c r="L9" s="10">
        <f t="shared" si="0"/>
        <v>25</v>
      </c>
      <c r="M9" s="10">
        <f>20/25*100</f>
        <v>80</v>
      </c>
      <c r="N9" s="10">
        <v>76</v>
      </c>
    </row>
    <row r="10" spans="1:14" ht="29.25" customHeight="1" x14ac:dyDescent="0.15">
      <c r="A10" s="8" t="s">
        <v>104</v>
      </c>
      <c r="B10" s="9" t="s">
        <v>108</v>
      </c>
      <c r="C10" s="10">
        <v>2</v>
      </c>
      <c r="D10" s="10">
        <v>2</v>
      </c>
      <c r="E10" s="10">
        <v>0</v>
      </c>
      <c r="F10" s="10">
        <v>100</v>
      </c>
      <c r="G10" s="10">
        <v>0</v>
      </c>
      <c r="H10" s="10">
        <v>0</v>
      </c>
      <c r="I10" s="10">
        <v>0</v>
      </c>
      <c r="J10" s="10">
        <v>2</v>
      </c>
      <c r="K10" s="10">
        <v>0</v>
      </c>
      <c r="L10" s="10">
        <f t="shared" si="0"/>
        <v>2</v>
      </c>
      <c r="M10" s="10">
        <v>100</v>
      </c>
      <c r="N10" s="10">
        <v>68.75</v>
      </c>
    </row>
    <row r="11" spans="1:14" ht="29.25" customHeight="1" x14ac:dyDescent="0.15">
      <c r="A11" s="8" t="s">
        <v>21</v>
      </c>
      <c r="B11" s="9" t="s">
        <v>106</v>
      </c>
      <c r="C11" s="10">
        <v>27</v>
      </c>
      <c r="D11" s="10">
        <v>27</v>
      </c>
      <c r="E11" s="10">
        <v>0</v>
      </c>
      <c r="F11" s="10">
        <v>100</v>
      </c>
      <c r="G11" s="10">
        <v>1</v>
      </c>
      <c r="H11" s="10">
        <v>7</v>
      </c>
      <c r="I11" s="10">
        <v>8</v>
      </c>
      <c r="J11" s="10">
        <v>7</v>
      </c>
      <c r="K11" s="10">
        <v>4</v>
      </c>
      <c r="L11" s="10">
        <f t="shared" si="0"/>
        <v>27</v>
      </c>
      <c r="M11" s="10">
        <f>15/27*100</f>
        <v>55.555555555555557</v>
      </c>
      <c r="N11" s="10">
        <v>73.61</v>
      </c>
    </row>
    <row r="12" spans="1:14" ht="29.25" customHeight="1" x14ac:dyDescent="0.15">
      <c r="A12" s="8" t="s">
        <v>105</v>
      </c>
      <c r="B12" s="9" t="s">
        <v>107</v>
      </c>
      <c r="C12" s="10">
        <v>27</v>
      </c>
      <c r="D12" s="10">
        <v>27</v>
      </c>
      <c r="E12" s="10">
        <v>0</v>
      </c>
      <c r="F12" s="10">
        <v>100</v>
      </c>
      <c r="G12" s="10">
        <v>0</v>
      </c>
      <c r="H12" s="10">
        <v>2</v>
      </c>
      <c r="I12" s="10">
        <v>6</v>
      </c>
      <c r="J12" s="10">
        <v>8</v>
      </c>
      <c r="K12" s="10">
        <v>11</v>
      </c>
      <c r="L12" s="10">
        <f t="shared" si="0"/>
        <v>27</v>
      </c>
      <c r="M12" s="10">
        <f>20/27*100</f>
        <v>74.074074074074076</v>
      </c>
      <c r="N12" s="10">
        <v>73.150000000000006</v>
      </c>
    </row>
    <row r="15" spans="1:14" ht="18" x14ac:dyDescent="0.2">
      <c r="A15" s="56" t="s">
        <v>57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1:14" x14ac:dyDescent="0.15">
      <c r="A16" s="3"/>
      <c r="B16" s="3"/>
      <c r="C16" s="48" t="s">
        <v>3</v>
      </c>
      <c r="D16" s="48"/>
      <c r="E16" s="48"/>
      <c r="F16" s="48"/>
      <c r="G16" s="48"/>
      <c r="H16" s="48"/>
      <c r="I16" s="48"/>
      <c r="J16" s="48"/>
      <c r="K16" s="48"/>
      <c r="L16" s="48"/>
      <c r="M16" s="4"/>
      <c r="N16" s="3"/>
    </row>
    <row r="17" spans="1:14" ht="66" customHeight="1" x14ac:dyDescent="0.15">
      <c r="A17" s="45" t="s">
        <v>19</v>
      </c>
      <c r="B17" s="46"/>
      <c r="C17" s="6" t="s">
        <v>6</v>
      </c>
      <c r="D17" s="6" t="s">
        <v>7</v>
      </c>
      <c r="E17" s="6" t="s">
        <v>8</v>
      </c>
      <c r="F17" s="6" t="s">
        <v>0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</row>
    <row r="18" spans="1:14" ht="19.5" customHeight="1" x14ac:dyDescent="0.15">
      <c r="A18" s="47" t="s">
        <v>20</v>
      </c>
      <c r="B18" s="47"/>
      <c r="C18" s="36">
        <v>27</v>
      </c>
      <c r="D18" s="10">
        <v>27</v>
      </c>
      <c r="E18" s="10">
        <v>0</v>
      </c>
      <c r="F18" s="10">
        <v>100</v>
      </c>
      <c r="G18" s="10">
        <v>0</v>
      </c>
      <c r="H18" s="10">
        <v>2</v>
      </c>
      <c r="I18" s="10">
        <v>7</v>
      </c>
      <c r="J18" s="10">
        <v>14</v>
      </c>
      <c r="K18" s="10">
        <v>4</v>
      </c>
      <c r="L18" s="10">
        <f t="shared" ref="L18" si="1">SUM(G18:K18)</f>
        <v>27</v>
      </c>
      <c r="M18" s="10">
        <f>19/27*100</f>
        <v>70.370370370370367</v>
      </c>
      <c r="N18" s="10">
        <v>72.22</v>
      </c>
    </row>
  </sheetData>
  <mergeCells count="9">
    <mergeCell ref="A17:B17"/>
    <mergeCell ref="A18:B18"/>
    <mergeCell ref="C16:L16"/>
    <mergeCell ref="A1:N1"/>
    <mergeCell ref="A2:N2"/>
    <mergeCell ref="A3:N3"/>
    <mergeCell ref="A4:N4"/>
    <mergeCell ref="C5:L5"/>
    <mergeCell ref="A15:N15"/>
  </mergeCells>
  <pageMargins left="0.17" right="0.16" top="0.37" bottom="0.23" header="0.3" footer="0.16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4FE7-063D-2B4E-8BD6-9347B6255F86}">
  <dimension ref="B3:D15"/>
  <sheetViews>
    <sheetView topLeftCell="B1" zoomScaleNormal="60" zoomScaleSheetLayoutView="100" workbookViewId="0">
      <selection activeCell="D18" sqref="D18"/>
    </sheetView>
  </sheetViews>
  <sheetFormatPr defaultRowHeight="15" x14ac:dyDescent="0.2"/>
  <cols>
    <col min="2" max="2" width="22.1953125" customWidth="1"/>
    <col min="3" max="3" width="24.2109375" customWidth="1"/>
  </cols>
  <sheetData>
    <row r="3" spans="2:4" x14ac:dyDescent="0.2">
      <c r="B3" t="s">
        <v>113</v>
      </c>
    </row>
    <row r="5" spans="2:4" x14ac:dyDescent="0.2">
      <c r="C5" s="27" t="s">
        <v>56</v>
      </c>
      <c r="D5" s="27" t="s">
        <v>62</v>
      </c>
    </row>
    <row r="6" spans="2:4" x14ac:dyDescent="0.2">
      <c r="B6" s="28" t="s">
        <v>114</v>
      </c>
      <c r="C6" s="19" t="s">
        <v>75</v>
      </c>
      <c r="D6" s="29">
        <v>474</v>
      </c>
    </row>
    <row r="7" spans="2:4" x14ac:dyDescent="0.2">
      <c r="B7" s="59" t="s">
        <v>59</v>
      </c>
      <c r="C7" s="19" t="s">
        <v>75</v>
      </c>
      <c r="D7" s="28">
        <v>88</v>
      </c>
    </row>
    <row r="8" spans="2:4" x14ac:dyDescent="0.2">
      <c r="B8" s="59"/>
      <c r="C8" s="19" t="s">
        <v>79</v>
      </c>
      <c r="D8" s="35">
        <v>88</v>
      </c>
    </row>
    <row r="9" spans="2:4" x14ac:dyDescent="0.2">
      <c r="B9" s="59"/>
      <c r="C9" s="19" t="s">
        <v>71</v>
      </c>
      <c r="D9" s="35">
        <v>88</v>
      </c>
    </row>
    <row r="10" spans="2:4" x14ac:dyDescent="0.2">
      <c r="B10" s="60" t="s">
        <v>60</v>
      </c>
      <c r="C10" s="19" t="s">
        <v>75</v>
      </c>
      <c r="D10" s="28">
        <v>98</v>
      </c>
    </row>
    <row r="11" spans="2:4" x14ac:dyDescent="0.2">
      <c r="B11" s="61"/>
      <c r="C11" s="19" t="s">
        <v>83</v>
      </c>
      <c r="D11" s="35">
        <v>98</v>
      </c>
    </row>
    <row r="12" spans="2:4" x14ac:dyDescent="0.2">
      <c r="B12" s="28" t="s">
        <v>61</v>
      </c>
      <c r="C12" s="19" t="s">
        <v>82</v>
      </c>
      <c r="D12" s="28">
        <v>96</v>
      </c>
    </row>
    <row r="13" spans="2:4" x14ac:dyDescent="0.2">
      <c r="B13" s="35" t="s">
        <v>110</v>
      </c>
      <c r="C13" s="19" t="s">
        <v>80</v>
      </c>
      <c r="D13" s="28">
        <v>76</v>
      </c>
    </row>
    <row r="14" spans="2:4" x14ac:dyDescent="0.2">
      <c r="B14" s="35" t="s">
        <v>111</v>
      </c>
      <c r="C14" s="19" t="s">
        <v>75</v>
      </c>
      <c r="D14" s="28">
        <v>99</v>
      </c>
    </row>
    <row r="15" spans="2:4" x14ac:dyDescent="0.2">
      <c r="B15" s="28" t="s">
        <v>112</v>
      </c>
      <c r="C15" s="19" t="s">
        <v>83</v>
      </c>
      <c r="D15" s="28">
        <v>99</v>
      </c>
    </row>
  </sheetData>
  <mergeCells count="2">
    <mergeCell ref="B7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PI</vt:lpstr>
      <vt:lpstr>RA</vt:lpstr>
      <vt:lpstr>Toppers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2019-12-21T09:12:34Z</dcterms:modified>
</cp:coreProperties>
</file>