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Result XII" sheetId="1" r:id="rId1"/>
    <sheet name="Sheet2" sheetId="2" r:id="rId2"/>
    <sheet name="PI" sheetId="3" r:id="rId3"/>
    <sheet name="Sheet1" sheetId="4" r:id="rId4"/>
  </sheets>
  <definedNames>
    <definedName name="_xlnm._FilterDatabase" localSheetId="0" hidden="1">'Result XII'!$A$8:$Q$8</definedName>
    <definedName name="_xlnm._FilterDatabase" localSheetId="1" hidden="1">Sheet2!$B$3:$J$3</definedName>
  </definedNames>
  <calcPr calcId="124519"/>
</workbook>
</file>

<file path=xl/calcChain.xml><?xml version="1.0" encoding="utf-8"?>
<calcChain xmlns="http://schemas.openxmlformats.org/spreadsheetml/2006/main">
  <c r="M11" i="4"/>
  <c r="M9"/>
  <c r="L12"/>
  <c r="L11"/>
  <c r="L10"/>
  <c r="L9"/>
  <c r="L8"/>
  <c r="L7"/>
  <c r="G16" i="3" l="1"/>
  <c r="O16"/>
  <c r="M16"/>
  <c r="K16"/>
  <c r="I16"/>
  <c r="E16"/>
  <c r="Q15"/>
  <c r="R15" s="1"/>
  <c r="P15"/>
  <c r="N15"/>
  <c r="L15"/>
  <c r="J15"/>
  <c r="H15"/>
  <c r="F15"/>
  <c r="Q14"/>
  <c r="R14" s="1"/>
  <c r="P14"/>
  <c r="N14"/>
  <c r="L14"/>
  <c r="J14"/>
  <c r="H14"/>
  <c r="F14"/>
  <c r="Q13"/>
  <c r="R13" s="1"/>
  <c r="P13"/>
  <c r="N13"/>
  <c r="L13"/>
  <c r="J13"/>
  <c r="H13"/>
  <c r="F13"/>
  <c r="Q12"/>
  <c r="R12" s="1"/>
  <c r="P12"/>
  <c r="N12"/>
  <c r="L12"/>
  <c r="J12"/>
  <c r="H12"/>
  <c r="F12"/>
  <c r="Q11"/>
  <c r="R11" s="1"/>
  <c r="P11"/>
  <c r="N11"/>
  <c r="L11"/>
  <c r="J11"/>
  <c r="H11"/>
  <c r="F11"/>
  <c r="Q10"/>
  <c r="R10" s="1"/>
  <c r="P10"/>
  <c r="N10"/>
  <c r="L10"/>
  <c r="J10"/>
  <c r="H10"/>
  <c r="F10"/>
  <c r="Q9"/>
  <c r="R9" s="1"/>
  <c r="P9"/>
  <c r="N9"/>
  <c r="L9"/>
  <c r="J9"/>
  <c r="H9"/>
  <c r="F9"/>
  <c r="Q8"/>
  <c r="R8" s="1"/>
  <c r="P8"/>
  <c r="N8"/>
  <c r="L8"/>
  <c r="J8"/>
  <c r="H8"/>
  <c r="F8"/>
  <c r="Q7"/>
  <c r="R7" s="1"/>
  <c r="P7"/>
  <c r="N7"/>
  <c r="L7"/>
  <c r="J7"/>
  <c r="J16" s="1"/>
  <c r="J17" s="1"/>
  <c r="H7"/>
  <c r="F7"/>
  <c r="P16" l="1"/>
  <c r="P17" s="1"/>
  <c r="N16"/>
  <c r="N17" s="1"/>
  <c r="L16"/>
  <c r="L17" s="1"/>
  <c r="F16"/>
  <c r="F17" s="1"/>
  <c r="Q16"/>
  <c r="R16"/>
  <c r="H16"/>
  <c r="H17" s="1"/>
  <c r="R17" l="1"/>
  <c r="P10" i="1" l="1"/>
  <c r="Q10" s="1"/>
  <c r="P20"/>
  <c r="Q20" s="1"/>
  <c r="P15"/>
  <c r="Q15" s="1"/>
  <c r="P16"/>
  <c r="Q16" s="1"/>
  <c r="P13"/>
  <c r="Q13" s="1"/>
  <c r="P9"/>
  <c r="Q9" s="1"/>
  <c r="P18"/>
  <c r="Q18" s="1"/>
  <c r="P11"/>
  <c r="Q11" s="1"/>
  <c r="P14"/>
  <c r="Q14" s="1"/>
  <c r="P17"/>
  <c r="Q17" s="1"/>
  <c r="P19"/>
  <c r="Q19" s="1"/>
  <c r="P12"/>
  <c r="Q12" s="1"/>
</calcChain>
</file>

<file path=xl/sharedStrings.xml><?xml version="1.0" encoding="utf-8"?>
<sst xmlns="http://schemas.openxmlformats.org/spreadsheetml/2006/main" count="280" uniqueCount="119">
  <si>
    <t xml:space="preserve">TAMIL BHARATHI S </t>
  </si>
  <si>
    <r>
      <rPr>
        <sz val="9.5"/>
        <color rgb="FF333333"/>
        <rFont val="Arial"/>
        <family val="2"/>
      </rPr>
      <t>ENGLISH CORE</t>
    </r>
  </si>
  <si>
    <r>
      <rPr>
        <sz val="9.5"/>
        <color rgb="FF333333"/>
        <rFont val="Arial"/>
        <family val="2"/>
      </rPr>
      <t>MATHEMATICS</t>
    </r>
  </si>
  <si>
    <r>
      <rPr>
        <sz val="9.5"/>
        <color rgb="FF333333"/>
        <rFont val="Arial"/>
        <family val="2"/>
      </rPr>
      <t>PHYSICS</t>
    </r>
  </si>
  <si>
    <r>
      <rPr>
        <sz val="9.5"/>
        <color rgb="FF333333"/>
        <rFont val="Arial"/>
        <family val="2"/>
      </rPr>
      <t>CHEMISTRY</t>
    </r>
  </si>
  <si>
    <r>
      <rPr>
        <sz val="9.5"/>
        <color rgb="FF333333"/>
        <rFont val="Arial"/>
        <family val="2"/>
      </rPr>
      <t>BIOLOGY</t>
    </r>
  </si>
  <si>
    <r>
      <rPr>
        <sz val="9.5"/>
        <color rgb="FF333333"/>
        <rFont val="Arial"/>
        <family val="2"/>
      </rPr>
      <t>A2</t>
    </r>
  </si>
  <si>
    <r>
      <rPr>
        <sz val="9.5"/>
        <color rgb="FF333333"/>
        <rFont val="Arial"/>
        <family val="2"/>
      </rPr>
      <t>B1</t>
    </r>
  </si>
  <si>
    <t>SYED NIZAMUDDIN</t>
  </si>
  <si>
    <t xml:space="preserve">SUSHIL GOWTHAAM K A </t>
  </si>
  <si>
    <r>
      <rPr>
        <sz val="9.5"/>
        <color rgb="FF333333"/>
        <rFont val="Arial"/>
        <family val="2"/>
      </rPr>
      <t>D2</t>
    </r>
  </si>
  <si>
    <r>
      <rPr>
        <sz val="9.5"/>
        <color rgb="FF333333"/>
        <rFont val="Arial"/>
        <family val="2"/>
      </rPr>
      <t>C1</t>
    </r>
  </si>
  <si>
    <r>
      <rPr>
        <sz val="9.5"/>
        <color rgb="FF333333"/>
        <rFont val="Arial"/>
        <family val="2"/>
      </rPr>
      <t>B2</t>
    </r>
  </si>
  <si>
    <t>A2</t>
  </si>
  <si>
    <r>
      <rPr>
        <sz val="9.5"/>
        <color rgb="FF333333"/>
        <rFont val="Arial"/>
        <family val="2"/>
      </rPr>
      <t>A1</t>
    </r>
  </si>
  <si>
    <t>SANTHIYA</t>
  </si>
  <si>
    <t>SANJAI</t>
  </si>
  <si>
    <r>
      <rPr>
        <sz val="9.5"/>
        <color rgb="FF333333"/>
        <rFont val="Arial"/>
        <family val="2"/>
      </rPr>
      <t>C2</t>
    </r>
  </si>
  <si>
    <r>
      <rPr>
        <sz val="9.5"/>
        <color rgb="FF333333"/>
        <rFont val="Arial"/>
        <family val="2"/>
      </rPr>
      <t>COMPUTER SCIENCE</t>
    </r>
  </si>
  <si>
    <t>NAVEEN RAJ K</t>
  </si>
  <si>
    <t>KAUSEEKESHWARAN</t>
  </si>
  <si>
    <t>HARIHARAN</t>
  </si>
  <si>
    <r>
      <rPr>
        <sz val="9.5"/>
        <color rgb="FF333333"/>
        <rFont val="Arial"/>
        <family val="2"/>
      </rPr>
      <t>D1</t>
    </r>
  </si>
  <si>
    <t>EAZHILARASI</t>
  </si>
  <si>
    <t>ARUN PRASATH A</t>
  </si>
  <si>
    <t>ANTLI JEFRI A</t>
  </si>
  <si>
    <t>AMIRITHA</t>
  </si>
  <si>
    <t>Total Marks</t>
  </si>
  <si>
    <t>%</t>
  </si>
  <si>
    <t>Marks</t>
  </si>
  <si>
    <t>GR</t>
  </si>
  <si>
    <t>Roll No.</t>
  </si>
  <si>
    <t>Name</t>
  </si>
  <si>
    <t>Kendriya Vidyalaya Thiruvannamalai</t>
  </si>
  <si>
    <t>CBSE Results 2018-19</t>
  </si>
  <si>
    <t>Class XII</t>
  </si>
  <si>
    <r>
      <rPr>
        <sz val="12"/>
        <color rgb="FF333333"/>
        <rFont val="Times New Roman"/>
        <family val="1"/>
      </rPr>
      <t>ENGLISH CORE</t>
    </r>
  </si>
  <si>
    <r>
      <rPr>
        <sz val="12"/>
        <color rgb="FF333333"/>
        <rFont val="Times New Roman"/>
        <family val="1"/>
      </rPr>
      <t>MATHEMATICS</t>
    </r>
  </si>
  <si>
    <r>
      <rPr>
        <sz val="12"/>
        <color rgb="FF333333"/>
        <rFont val="Times New Roman"/>
        <family val="1"/>
      </rPr>
      <t>PHYSICS</t>
    </r>
  </si>
  <si>
    <r>
      <rPr>
        <sz val="12"/>
        <color rgb="FF333333"/>
        <rFont val="Times New Roman"/>
        <family val="1"/>
      </rPr>
      <t>CHEMISTRY</t>
    </r>
  </si>
  <si>
    <r>
      <rPr>
        <sz val="12"/>
        <color rgb="FF333333"/>
        <rFont val="Times New Roman"/>
        <family val="1"/>
      </rPr>
      <t>BIOLOGY</t>
    </r>
  </si>
  <si>
    <r>
      <rPr>
        <sz val="12"/>
        <color rgb="FF333333"/>
        <rFont val="Times New Roman"/>
        <family val="1"/>
      </rPr>
      <t>COMPUTER SCIENCE</t>
    </r>
  </si>
  <si>
    <r>
      <rPr>
        <sz val="12"/>
        <color rgb="FF333333"/>
        <rFont val="Times New Roman"/>
        <family val="1"/>
      </rPr>
      <t>A2</t>
    </r>
  </si>
  <si>
    <r>
      <rPr>
        <sz val="12"/>
        <color rgb="FF333333"/>
        <rFont val="Times New Roman"/>
        <family val="1"/>
      </rPr>
      <t>D2</t>
    </r>
  </si>
  <si>
    <r>
      <rPr>
        <sz val="12"/>
        <color rgb="FF333333"/>
        <rFont val="Times New Roman"/>
        <family val="1"/>
      </rPr>
      <t>C1</t>
    </r>
  </si>
  <si>
    <r>
      <rPr>
        <sz val="12"/>
        <color rgb="FF333333"/>
        <rFont val="Times New Roman"/>
        <family val="1"/>
      </rPr>
      <t>B2</t>
    </r>
  </si>
  <si>
    <r>
      <rPr>
        <sz val="12"/>
        <color rgb="FF333333"/>
        <rFont val="Times New Roman"/>
        <family val="1"/>
      </rPr>
      <t>A1</t>
    </r>
  </si>
  <si>
    <r>
      <rPr>
        <sz val="12"/>
        <color rgb="FF333333"/>
        <rFont val="Times New Roman"/>
        <family val="1"/>
      </rPr>
      <t>B1</t>
    </r>
  </si>
  <si>
    <r>
      <rPr>
        <sz val="12"/>
        <color rgb="FF333333"/>
        <rFont val="Times New Roman"/>
        <family val="1"/>
      </rPr>
      <t>D1</t>
    </r>
  </si>
  <si>
    <r>
      <rPr>
        <sz val="12"/>
        <color rgb="FF333333"/>
        <rFont val="Times New Roman"/>
        <family val="1"/>
      </rPr>
      <t>C2</t>
    </r>
  </si>
  <si>
    <t>W</t>
  </si>
  <si>
    <t>Physics</t>
  </si>
  <si>
    <t>Chemistry</t>
  </si>
  <si>
    <t>Maths</t>
  </si>
  <si>
    <t>Biology</t>
  </si>
  <si>
    <t>Comp. Sci.</t>
  </si>
  <si>
    <t>N</t>
  </si>
  <si>
    <t>N x W</t>
  </si>
  <si>
    <t>n</t>
  </si>
  <si>
    <t>n x W</t>
  </si>
  <si>
    <t>A1</t>
  </si>
  <si>
    <t>91-100</t>
  </si>
  <si>
    <t>81-90</t>
  </si>
  <si>
    <t>B1</t>
  </si>
  <si>
    <t>76-80</t>
  </si>
  <si>
    <t>B2</t>
  </si>
  <si>
    <t>71-75</t>
  </si>
  <si>
    <t>C1</t>
  </si>
  <si>
    <t>71-70</t>
  </si>
  <si>
    <t>C2</t>
  </si>
  <si>
    <t>51-60</t>
  </si>
  <si>
    <t>D1</t>
  </si>
  <si>
    <t>41-50</t>
  </si>
  <si>
    <t>D2</t>
  </si>
  <si>
    <t>33-40</t>
  </si>
  <si>
    <t>E</t>
  </si>
  <si>
    <t>0-32</t>
  </si>
  <si>
    <t>Total</t>
  </si>
  <si>
    <t>PI</t>
  </si>
  <si>
    <t>Eng</t>
  </si>
  <si>
    <t>Math</t>
  </si>
  <si>
    <t>Phy</t>
  </si>
  <si>
    <t>Chem</t>
  </si>
  <si>
    <t>Bio</t>
  </si>
  <si>
    <t>CS</t>
  </si>
  <si>
    <t>KENDRIYA VIDYALAYA SANGATHAN, CHENNAI REGION</t>
  </si>
  <si>
    <t xml:space="preserve">             NAME OF KV :  Thiruvannamalai</t>
  </si>
  <si>
    <t>No. of passed students securing  % between (out of 100)</t>
  </si>
  <si>
    <t>SUBJECT</t>
  </si>
  <si>
    <t>Name of the teacher
 with designation</t>
  </si>
  <si>
    <t>Total
Appeared</t>
  </si>
  <si>
    <t>Total 
Passed</t>
  </si>
  <si>
    <t>Total 
failed</t>
  </si>
  <si>
    <t>Pass %</t>
  </si>
  <si>
    <t>33 - 44%</t>
  </si>
  <si>
    <t>45 - 59%</t>
  </si>
  <si>
    <t>60 - 74%</t>
  </si>
  <si>
    <t xml:space="preserve">75 - 89% </t>
  </si>
  <si>
    <t>90% &amp; above</t>
  </si>
  <si>
    <t>% of students
who obtained 
70% and above marks</t>
  </si>
  <si>
    <t>P.I</t>
  </si>
  <si>
    <t>English Core</t>
  </si>
  <si>
    <t>MBJ Pancras PGT English</t>
  </si>
  <si>
    <t>Amol Pagare PGT Phy</t>
  </si>
  <si>
    <t>D. Sundaram PGT Chem</t>
  </si>
  <si>
    <t>Dharmendra Jaiswal PGT CS</t>
  </si>
  <si>
    <t>Name of KV</t>
  </si>
  <si>
    <t>Stream</t>
  </si>
  <si>
    <t>Thiruvannamalai</t>
  </si>
  <si>
    <t>Science</t>
  </si>
  <si>
    <t>Humanites</t>
  </si>
  <si>
    <t>Commerce</t>
  </si>
  <si>
    <t xml:space="preserve">Overall </t>
  </si>
  <si>
    <t>SUBJECT-WISE RESULT ANALYSIS - CLASS XII CBSE RESULT</t>
  </si>
  <si>
    <t>OVER ALL RESULT ANALYSIS -CBSE Exam - STREAM-WISE &amp; OVERALL - CLASS XII</t>
  </si>
  <si>
    <t>RESULT ANALYSIS OF CBSE EXAM 2018-19</t>
  </si>
  <si>
    <t>KVR Prasad PGT Bio</t>
  </si>
  <si>
    <t>Randhir Singh PGT Math</t>
  </si>
  <si>
    <t>SN</t>
  </si>
</sst>
</file>

<file path=xl/styles.xml><?xml version="1.0" encoding="utf-8"?>
<styleSheet xmlns="http://schemas.openxmlformats.org/spreadsheetml/2006/main">
  <numFmts count="1">
    <numFmt numFmtId="164" formatCode="000"/>
  </numFmts>
  <fonts count="11">
    <font>
      <sz val="11"/>
      <color theme="1"/>
      <name val="Calibri"/>
      <family val="2"/>
      <scheme val="minor"/>
    </font>
    <font>
      <sz val="9.5"/>
      <color rgb="FF333333"/>
      <name val="Arial"/>
      <family val="2"/>
    </font>
    <font>
      <sz val="9.5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333333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2" xfId="0" applyBorder="1"/>
    <xf numFmtId="0" fontId="2" fillId="0" borderId="1" xfId="0" applyFont="1" applyFill="1" applyBorder="1" applyAlignment="1">
      <alignment horizontal="left" vertical="top" wrapText="1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1" xfId="0" applyFill="1" applyBorder="1"/>
    <xf numFmtId="0" fontId="9" fillId="0" borderId="1" xfId="0" applyFont="1" applyBorder="1"/>
    <xf numFmtId="0" fontId="9" fillId="0" borderId="1" xfId="0" applyFont="1" applyBorder="1" applyAlignment="1"/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" fontId="5" fillId="0" borderId="2" xfId="0" applyNumberFormat="1" applyFont="1" applyFill="1" applyBorder="1" applyAlignment="1">
      <alignment horizontal="center" vertical="center" shrinkToFit="1"/>
    </xf>
    <xf numFmtId="1" fontId="5" fillId="0" borderId="3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"/>
  <sheetViews>
    <sheetView zoomScale="85" zoomScaleNormal="85" workbookViewId="0">
      <selection activeCell="G12" sqref="G12"/>
    </sheetView>
  </sheetViews>
  <sheetFormatPr defaultRowHeight="15.75"/>
  <cols>
    <col min="1" max="1" width="4.5703125" style="7" customWidth="1"/>
    <col min="2" max="2" width="9.85546875" style="7" customWidth="1"/>
    <col min="3" max="3" width="13.7109375" style="62" customWidth="1"/>
    <col min="4" max="17" width="6.85546875" style="7" customWidth="1"/>
    <col min="18" max="16384" width="9.140625" style="7"/>
  </cols>
  <sheetData>
    <row r="1" spans="1:17" ht="18.75">
      <c r="A1" s="63" t="s">
        <v>33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8.75">
      <c r="A2" s="63" t="s">
        <v>34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ht="18.75">
      <c r="A3" s="63" t="s">
        <v>35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6" spans="1:17" ht="15.75" customHeight="1">
      <c r="A6" s="52"/>
      <c r="B6" s="52"/>
      <c r="C6" s="59"/>
      <c r="D6" s="43">
        <v>301</v>
      </c>
      <c r="E6" s="44"/>
      <c r="F6" s="43">
        <v>41</v>
      </c>
      <c r="G6" s="44"/>
      <c r="H6" s="43">
        <v>42</v>
      </c>
      <c r="I6" s="44"/>
      <c r="J6" s="43">
        <v>43</v>
      </c>
      <c r="K6" s="44"/>
      <c r="L6" s="43">
        <v>44</v>
      </c>
      <c r="M6" s="44"/>
      <c r="N6" s="43">
        <v>83</v>
      </c>
      <c r="O6" s="44"/>
      <c r="P6" s="53" t="s">
        <v>27</v>
      </c>
      <c r="Q6" s="53" t="s">
        <v>28</v>
      </c>
    </row>
    <row r="7" spans="1:17">
      <c r="A7" s="52"/>
      <c r="B7" s="52"/>
      <c r="C7" s="59"/>
      <c r="D7" s="45" t="s">
        <v>36</v>
      </c>
      <c r="E7" s="46"/>
      <c r="F7" s="45" t="s">
        <v>37</v>
      </c>
      <c r="G7" s="46"/>
      <c r="H7" s="45" t="s">
        <v>38</v>
      </c>
      <c r="I7" s="46"/>
      <c r="J7" s="45" t="s">
        <v>39</v>
      </c>
      <c r="K7" s="46"/>
      <c r="L7" s="45" t="s">
        <v>40</v>
      </c>
      <c r="M7" s="46"/>
      <c r="N7" s="45" t="s">
        <v>41</v>
      </c>
      <c r="O7" s="46"/>
      <c r="P7" s="54"/>
      <c r="Q7" s="54"/>
    </row>
    <row r="8" spans="1:17" ht="33.75" customHeight="1">
      <c r="A8" s="49" t="s">
        <v>118</v>
      </c>
      <c r="B8" s="49" t="s">
        <v>31</v>
      </c>
      <c r="C8" s="60" t="s">
        <v>32</v>
      </c>
      <c r="D8" s="47" t="s">
        <v>29</v>
      </c>
      <c r="E8" s="47" t="s">
        <v>30</v>
      </c>
      <c r="F8" s="47" t="s">
        <v>29</v>
      </c>
      <c r="G8" s="47" t="s">
        <v>30</v>
      </c>
      <c r="H8" s="47" t="s">
        <v>29</v>
      </c>
      <c r="I8" s="47" t="s">
        <v>30</v>
      </c>
      <c r="J8" s="47" t="s">
        <v>29</v>
      </c>
      <c r="K8" s="47" t="s">
        <v>30</v>
      </c>
      <c r="L8" s="47" t="s">
        <v>29</v>
      </c>
      <c r="M8" s="47" t="s">
        <v>30</v>
      </c>
      <c r="N8" s="47" t="s">
        <v>29</v>
      </c>
      <c r="O8" s="47" t="s">
        <v>30</v>
      </c>
      <c r="P8" s="55"/>
      <c r="Q8" s="55"/>
    </row>
    <row r="9" spans="1:17" ht="33.75" customHeight="1">
      <c r="A9" s="49">
        <v>1</v>
      </c>
      <c r="B9" s="49">
        <v>4616423</v>
      </c>
      <c r="C9" s="61" t="s">
        <v>20</v>
      </c>
      <c r="D9" s="56">
        <v>96</v>
      </c>
      <c r="E9" s="47" t="s">
        <v>46</v>
      </c>
      <c r="F9" s="56">
        <v>95</v>
      </c>
      <c r="G9" s="47" t="s">
        <v>46</v>
      </c>
      <c r="H9" s="56">
        <v>95</v>
      </c>
      <c r="I9" s="47" t="s">
        <v>46</v>
      </c>
      <c r="J9" s="56">
        <v>95</v>
      </c>
      <c r="K9" s="47" t="s">
        <v>46</v>
      </c>
      <c r="L9" s="56">
        <v>99</v>
      </c>
      <c r="M9" s="47" t="s">
        <v>46</v>
      </c>
      <c r="N9" s="57"/>
      <c r="O9" s="57"/>
      <c r="P9" s="48">
        <f>SUM(D9:N9)</f>
        <v>480</v>
      </c>
      <c r="Q9" s="49">
        <f>P9/500*100</f>
        <v>96</v>
      </c>
    </row>
    <row r="10" spans="1:17" ht="33.75" customHeight="1">
      <c r="A10" s="49">
        <v>2</v>
      </c>
      <c r="B10" s="49">
        <v>4616427</v>
      </c>
      <c r="C10" s="61" t="s">
        <v>8</v>
      </c>
      <c r="D10" s="56">
        <v>88</v>
      </c>
      <c r="E10" s="51" t="s">
        <v>13</v>
      </c>
      <c r="F10" s="56">
        <v>85</v>
      </c>
      <c r="G10" s="47" t="s">
        <v>42</v>
      </c>
      <c r="H10" s="56">
        <v>95</v>
      </c>
      <c r="I10" s="47" t="s">
        <v>46</v>
      </c>
      <c r="J10" s="56">
        <v>93</v>
      </c>
      <c r="K10" s="47" t="s">
        <v>46</v>
      </c>
      <c r="L10" s="56">
        <v>97</v>
      </c>
      <c r="M10" s="47" t="s">
        <v>46</v>
      </c>
      <c r="N10" s="57"/>
      <c r="O10" s="57"/>
      <c r="P10" s="48">
        <f>SUM(D10:N10)</f>
        <v>458</v>
      </c>
      <c r="Q10" s="49">
        <f>P10/500*100</f>
        <v>91.600000000000009</v>
      </c>
    </row>
    <row r="11" spans="1:17" ht="33.75" customHeight="1">
      <c r="A11" s="49">
        <v>3</v>
      </c>
      <c r="B11" s="49">
        <v>4616417</v>
      </c>
      <c r="C11" s="61" t="s">
        <v>23</v>
      </c>
      <c r="D11" s="56">
        <v>92</v>
      </c>
      <c r="E11" s="47" t="s">
        <v>46</v>
      </c>
      <c r="F11" s="56">
        <v>78</v>
      </c>
      <c r="G11" s="47" t="s">
        <v>47</v>
      </c>
      <c r="H11" s="56">
        <v>93</v>
      </c>
      <c r="I11" s="47" t="s">
        <v>46</v>
      </c>
      <c r="J11" s="56">
        <v>89</v>
      </c>
      <c r="K11" s="47" t="s">
        <v>42</v>
      </c>
      <c r="L11" s="56">
        <v>95</v>
      </c>
      <c r="M11" s="47" t="s">
        <v>46</v>
      </c>
      <c r="N11" s="57"/>
      <c r="O11" s="57"/>
      <c r="P11" s="48">
        <f>SUM(D11:N11)</f>
        <v>447</v>
      </c>
      <c r="Q11" s="49">
        <f>P11/500*100</f>
        <v>89.4</v>
      </c>
    </row>
    <row r="12" spans="1:17" ht="33.75" customHeight="1">
      <c r="A12" s="49">
        <v>4</v>
      </c>
      <c r="B12" s="49">
        <v>4616419</v>
      </c>
      <c r="C12" s="61" t="s">
        <v>0</v>
      </c>
      <c r="D12" s="56">
        <v>88</v>
      </c>
      <c r="E12" s="47" t="s">
        <v>42</v>
      </c>
      <c r="F12" s="56">
        <v>78</v>
      </c>
      <c r="G12" s="47" t="s">
        <v>47</v>
      </c>
      <c r="H12" s="56">
        <v>82</v>
      </c>
      <c r="I12" s="47" t="s">
        <v>42</v>
      </c>
      <c r="J12" s="56">
        <v>89</v>
      </c>
      <c r="K12" s="47" t="s">
        <v>42</v>
      </c>
      <c r="L12" s="56">
        <v>94</v>
      </c>
      <c r="M12" s="47" t="s">
        <v>42</v>
      </c>
      <c r="N12" s="57"/>
      <c r="O12" s="57"/>
      <c r="P12" s="48">
        <f>SUM(D12:N12)</f>
        <v>431</v>
      </c>
      <c r="Q12" s="49">
        <f>P12/500*100</f>
        <v>86.2</v>
      </c>
    </row>
    <row r="13" spans="1:17" ht="33.75" customHeight="1">
      <c r="A13" s="49">
        <v>5</v>
      </c>
      <c r="B13" s="49">
        <v>4616424</v>
      </c>
      <c r="C13" s="61" t="s">
        <v>19</v>
      </c>
      <c r="D13" s="56">
        <v>82</v>
      </c>
      <c r="E13" s="47" t="s">
        <v>47</v>
      </c>
      <c r="F13" s="56">
        <v>72</v>
      </c>
      <c r="G13" s="47" t="s">
        <v>45</v>
      </c>
      <c r="H13" s="56">
        <v>78</v>
      </c>
      <c r="I13" s="47" t="s">
        <v>47</v>
      </c>
      <c r="J13" s="56">
        <v>72</v>
      </c>
      <c r="K13" s="47" t="s">
        <v>45</v>
      </c>
      <c r="L13" s="56">
        <v>92</v>
      </c>
      <c r="M13" s="47" t="s">
        <v>42</v>
      </c>
      <c r="N13" s="57"/>
      <c r="O13" s="57"/>
      <c r="P13" s="48">
        <f>SUM(D13:N13)</f>
        <v>396</v>
      </c>
      <c r="Q13" s="49">
        <f>P13/500*100</f>
        <v>79.2</v>
      </c>
    </row>
    <row r="14" spans="1:17" ht="33.75" customHeight="1">
      <c r="A14" s="49">
        <v>6</v>
      </c>
      <c r="B14" s="49">
        <v>4616421</v>
      </c>
      <c r="C14" s="61" t="s">
        <v>24</v>
      </c>
      <c r="D14" s="56">
        <v>93</v>
      </c>
      <c r="E14" s="47" t="s">
        <v>46</v>
      </c>
      <c r="F14" s="56">
        <v>59</v>
      </c>
      <c r="G14" s="47" t="s">
        <v>44</v>
      </c>
      <c r="H14" s="56">
        <v>74</v>
      </c>
      <c r="I14" s="47" t="s">
        <v>47</v>
      </c>
      <c r="J14" s="56">
        <v>68</v>
      </c>
      <c r="K14" s="47" t="s">
        <v>45</v>
      </c>
      <c r="L14" s="56">
        <v>93</v>
      </c>
      <c r="M14" s="47" t="s">
        <v>42</v>
      </c>
      <c r="N14" s="57"/>
      <c r="O14" s="57"/>
      <c r="P14" s="48">
        <f>SUM(D14:N14)</f>
        <v>387</v>
      </c>
      <c r="Q14" s="49">
        <f>P14/500*100</f>
        <v>77.400000000000006</v>
      </c>
    </row>
    <row r="15" spans="1:17" ht="33.75" customHeight="1">
      <c r="A15" s="49">
        <v>7</v>
      </c>
      <c r="B15" s="49">
        <v>4616418</v>
      </c>
      <c r="C15" s="61" t="s">
        <v>15</v>
      </c>
      <c r="D15" s="56">
        <v>84</v>
      </c>
      <c r="E15" s="47" t="s">
        <v>42</v>
      </c>
      <c r="F15" s="56">
        <v>59</v>
      </c>
      <c r="G15" s="47" t="s">
        <v>44</v>
      </c>
      <c r="H15" s="56">
        <v>77</v>
      </c>
      <c r="I15" s="47" t="s">
        <v>47</v>
      </c>
      <c r="J15" s="56">
        <v>78</v>
      </c>
      <c r="K15" s="47" t="s">
        <v>47</v>
      </c>
      <c r="L15" s="56">
        <v>80</v>
      </c>
      <c r="M15" s="47" t="s">
        <v>45</v>
      </c>
      <c r="N15" s="57"/>
      <c r="O15" s="57"/>
      <c r="P15" s="48">
        <f>SUM(D15:N15)</f>
        <v>378</v>
      </c>
      <c r="Q15" s="49">
        <f>P15/500*100</f>
        <v>75.599999999999994</v>
      </c>
    </row>
    <row r="16" spans="1:17" ht="33.75" customHeight="1">
      <c r="A16" s="49">
        <v>8</v>
      </c>
      <c r="B16" s="49">
        <v>4616425</v>
      </c>
      <c r="C16" s="61" t="s">
        <v>16</v>
      </c>
      <c r="D16" s="56">
        <v>81</v>
      </c>
      <c r="E16" s="47" t="s">
        <v>47</v>
      </c>
      <c r="F16" s="56">
        <v>47</v>
      </c>
      <c r="G16" s="47" t="s">
        <v>49</v>
      </c>
      <c r="H16" s="56">
        <v>64</v>
      </c>
      <c r="I16" s="47" t="s">
        <v>44</v>
      </c>
      <c r="J16" s="56">
        <v>63</v>
      </c>
      <c r="K16" s="47" t="s">
        <v>44</v>
      </c>
      <c r="L16" s="49"/>
      <c r="M16" s="49"/>
      <c r="N16" s="58">
        <v>87</v>
      </c>
      <c r="O16" s="50" t="s">
        <v>47</v>
      </c>
      <c r="P16" s="48">
        <f>SUM(D16:N16)</f>
        <v>342</v>
      </c>
      <c r="Q16" s="49">
        <f>P16/500*100</f>
        <v>68.400000000000006</v>
      </c>
    </row>
    <row r="17" spans="1:17" ht="33.75" customHeight="1">
      <c r="A17" s="49">
        <v>9</v>
      </c>
      <c r="B17" s="49">
        <v>4616420</v>
      </c>
      <c r="C17" s="61" t="s">
        <v>25</v>
      </c>
      <c r="D17" s="56">
        <v>90</v>
      </c>
      <c r="E17" s="47" t="s">
        <v>46</v>
      </c>
      <c r="F17" s="56">
        <v>33</v>
      </c>
      <c r="G17" s="47" t="s">
        <v>43</v>
      </c>
      <c r="H17" s="56">
        <v>71</v>
      </c>
      <c r="I17" s="47" t="s">
        <v>45</v>
      </c>
      <c r="J17" s="56">
        <v>68</v>
      </c>
      <c r="K17" s="47" t="s">
        <v>45</v>
      </c>
      <c r="L17" s="49"/>
      <c r="M17" s="49"/>
      <c r="N17" s="58">
        <v>78</v>
      </c>
      <c r="O17" s="50" t="s">
        <v>44</v>
      </c>
      <c r="P17" s="48">
        <f>SUM(D17:N17)</f>
        <v>340</v>
      </c>
      <c r="Q17" s="49">
        <f>P17/500*100</f>
        <v>68</v>
      </c>
    </row>
    <row r="18" spans="1:17" ht="33.75" customHeight="1">
      <c r="A18" s="49">
        <v>10</v>
      </c>
      <c r="B18" s="49">
        <v>4616422</v>
      </c>
      <c r="C18" s="61" t="s">
        <v>21</v>
      </c>
      <c r="D18" s="56">
        <v>86</v>
      </c>
      <c r="E18" s="47" t="s">
        <v>42</v>
      </c>
      <c r="F18" s="56">
        <v>44</v>
      </c>
      <c r="G18" s="47" t="s">
        <v>48</v>
      </c>
      <c r="H18" s="56">
        <v>71</v>
      </c>
      <c r="I18" s="47" t="s">
        <v>45</v>
      </c>
      <c r="J18" s="56">
        <v>63</v>
      </c>
      <c r="K18" s="47" t="s">
        <v>44</v>
      </c>
      <c r="L18" s="56">
        <v>69</v>
      </c>
      <c r="M18" s="47" t="s">
        <v>44</v>
      </c>
      <c r="N18" s="57"/>
      <c r="O18" s="57"/>
      <c r="P18" s="48">
        <f>SUM(D18:N18)</f>
        <v>333</v>
      </c>
      <c r="Q18" s="49">
        <f>P18/500*100</f>
        <v>66.600000000000009</v>
      </c>
    </row>
    <row r="19" spans="1:17" ht="33.75" customHeight="1">
      <c r="A19" s="49">
        <v>11</v>
      </c>
      <c r="B19" s="49">
        <v>4616416</v>
      </c>
      <c r="C19" s="61" t="s">
        <v>26</v>
      </c>
      <c r="D19" s="56">
        <v>86</v>
      </c>
      <c r="E19" s="47" t="s">
        <v>42</v>
      </c>
      <c r="F19" s="56">
        <v>33</v>
      </c>
      <c r="G19" s="47" t="s">
        <v>43</v>
      </c>
      <c r="H19" s="56">
        <v>66</v>
      </c>
      <c r="I19" s="47" t="s">
        <v>44</v>
      </c>
      <c r="J19" s="56">
        <v>72</v>
      </c>
      <c r="K19" s="47" t="s">
        <v>45</v>
      </c>
      <c r="L19" s="56">
        <v>69</v>
      </c>
      <c r="M19" s="47" t="s">
        <v>44</v>
      </c>
      <c r="N19" s="57"/>
      <c r="O19" s="57"/>
      <c r="P19" s="48">
        <f>SUM(D19:N19)</f>
        <v>326</v>
      </c>
      <c r="Q19" s="49">
        <f>P19/500*100</f>
        <v>65.2</v>
      </c>
    </row>
    <row r="20" spans="1:17" ht="33.75" customHeight="1">
      <c r="A20" s="49">
        <v>12</v>
      </c>
      <c r="B20" s="49">
        <v>4616426</v>
      </c>
      <c r="C20" s="61" t="s">
        <v>9</v>
      </c>
      <c r="D20" s="56">
        <v>88</v>
      </c>
      <c r="E20" s="47" t="s">
        <v>42</v>
      </c>
      <c r="F20" s="56">
        <v>33</v>
      </c>
      <c r="G20" s="47" t="s">
        <v>43</v>
      </c>
      <c r="H20" s="56">
        <v>64</v>
      </c>
      <c r="I20" s="47" t="s">
        <v>44</v>
      </c>
      <c r="J20" s="56">
        <v>64</v>
      </c>
      <c r="K20" s="47" t="s">
        <v>44</v>
      </c>
      <c r="L20" s="56">
        <v>75</v>
      </c>
      <c r="M20" s="47" t="s">
        <v>45</v>
      </c>
      <c r="N20" s="57"/>
      <c r="O20" s="57"/>
      <c r="P20" s="48">
        <f>SUM(D20:N20)</f>
        <v>324</v>
      </c>
      <c r="Q20" s="49">
        <f>P20/500*100</f>
        <v>64.8</v>
      </c>
    </row>
  </sheetData>
  <autoFilter ref="A8:Q8"/>
  <mergeCells count="15">
    <mergeCell ref="A1:Q1"/>
    <mergeCell ref="A2:Q2"/>
    <mergeCell ref="A3:Q3"/>
    <mergeCell ref="N6:O6"/>
    <mergeCell ref="F7:G7"/>
    <mergeCell ref="H7:I7"/>
    <mergeCell ref="J7:K7"/>
    <mergeCell ref="L7:M7"/>
    <mergeCell ref="N7:O7"/>
    <mergeCell ref="D6:E6"/>
    <mergeCell ref="D7:E7"/>
    <mergeCell ref="F6:G6"/>
    <mergeCell ref="H6:I6"/>
    <mergeCell ref="J6:K6"/>
    <mergeCell ref="L6:M6"/>
  </mergeCells>
  <pageMargins left="0.16" right="0.24" top="0.42" bottom="0.37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J16"/>
  <sheetViews>
    <sheetView workbookViewId="0">
      <selection activeCell="H4" sqref="H4:H6"/>
    </sheetView>
  </sheetViews>
  <sheetFormatPr defaultRowHeight="15"/>
  <sheetData>
    <row r="2" spans="2:10" ht="38.25"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18</v>
      </c>
      <c r="J2" s="5" t="s">
        <v>28</v>
      </c>
    </row>
    <row r="3" spans="2:10">
      <c r="B3" s="1" t="s">
        <v>31</v>
      </c>
      <c r="C3" s="1" t="s">
        <v>32</v>
      </c>
      <c r="D3" s="5" t="s">
        <v>29</v>
      </c>
      <c r="E3" s="5" t="s">
        <v>29</v>
      </c>
      <c r="F3" s="5" t="s">
        <v>29</v>
      </c>
      <c r="G3" s="5" t="s">
        <v>29</v>
      </c>
      <c r="H3" s="5" t="s">
        <v>29</v>
      </c>
      <c r="I3" s="5" t="s">
        <v>29</v>
      </c>
      <c r="J3" s="5"/>
    </row>
    <row r="4" spans="2:10">
      <c r="B4" s="1">
        <v>4616424</v>
      </c>
      <c r="C4" s="1" t="s">
        <v>20</v>
      </c>
      <c r="D4" s="2" t="s">
        <v>14</v>
      </c>
      <c r="E4" s="2" t="s">
        <v>14</v>
      </c>
      <c r="F4" s="2" t="s">
        <v>14</v>
      </c>
      <c r="G4" s="2" t="s">
        <v>14</v>
      </c>
      <c r="H4" s="2" t="s">
        <v>14</v>
      </c>
      <c r="I4" s="4"/>
      <c r="J4" s="1"/>
    </row>
    <row r="5" spans="2:10">
      <c r="B5" s="1">
        <v>4616428</v>
      </c>
      <c r="C5" s="1" t="s">
        <v>8</v>
      </c>
      <c r="D5" s="3" t="s">
        <v>13</v>
      </c>
      <c r="E5" s="2" t="s">
        <v>6</v>
      </c>
      <c r="F5" s="2" t="s">
        <v>14</v>
      </c>
      <c r="G5" s="2" t="s">
        <v>14</v>
      </c>
      <c r="H5" s="2" t="s">
        <v>14</v>
      </c>
      <c r="I5" s="4"/>
      <c r="J5" s="1"/>
    </row>
    <row r="6" spans="2:10">
      <c r="B6" s="1">
        <v>4616418</v>
      </c>
      <c r="C6" s="1" t="s">
        <v>23</v>
      </c>
      <c r="D6" s="2" t="s">
        <v>14</v>
      </c>
      <c r="E6" s="2" t="s">
        <v>7</v>
      </c>
      <c r="F6" s="2" t="s">
        <v>14</v>
      </c>
      <c r="G6" s="2" t="s">
        <v>6</v>
      </c>
      <c r="H6" s="2" t="s">
        <v>14</v>
      </c>
      <c r="I6" s="4"/>
      <c r="J6" s="1"/>
    </row>
    <row r="7" spans="2:10">
      <c r="B7" s="1">
        <v>4616420</v>
      </c>
      <c r="C7" s="1" t="s">
        <v>0</v>
      </c>
      <c r="D7" s="2" t="s">
        <v>6</v>
      </c>
      <c r="E7" s="2" t="s">
        <v>7</v>
      </c>
      <c r="F7" s="2" t="s">
        <v>6</v>
      </c>
      <c r="G7" s="2" t="s">
        <v>6</v>
      </c>
      <c r="H7" s="2" t="s">
        <v>6</v>
      </c>
      <c r="I7" s="4"/>
      <c r="J7" s="1"/>
    </row>
    <row r="8" spans="2:10">
      <c r="B8" s="1">
        <v>4616425</v>
      </c>
      <c r="C8" s="1" t="s">
        <v>19</v>
      </c>
      <c r="D8" s="2" t="s">
        <v>7</v>
      </c>
      <c r="E8" s="2" t="s">
        <v>12</v>
      </c>
      <c r="F8" s="2" t="s">
        <v>7</v>
      </c>
      <c r="G8" s="2" t="s">
        <v>12</v>
      </c>
      <c r="H8" s="2" t="s">
        <v>6</v>
      </c>
      <c r="I8" s="4"/>
      <c r="J8" s="1"/>
    </row>
    <row r="9" spans="2:10">
      <c r="B9" s="1">
        <v>4616422</v>
      </c>
      <c r="C9" s="1" t="s">
        <v>24</v>
      </c>
      <c r="D9" s="2" t="s">
        <v>14</v>
      </c>
      <c r="E9" s="2" t="s">
        <v>11</v>
      </c>
      <c r="F9" s="2" t="s">
        <v>7</v>
      </c>
      <c r="G9" s="2" t="s">
        <v>12</v>
      </c>
      <c r="H9" s="2" t="s">
        <v>6</v>
      </c>
      <c r="I9" s="4"/>
      <c r="J9" s="1"/>
    </row>
    <row r="10" spans="2:10">
      <c r="B10" s="1">
        <v>4616419</v>
      </c>
      <c r="C10" s="1" t="s">
        <v>15</v>
      </c>
      <c r="D10" s="2" t="s">
        <v>6</v>
      </c>
      <c r="E10" s="2" t="s">
        <v>11</v>
      </c>
      <c r="F10" s="2" t="s">
        <v>7</v>
      </c>
      <c r="G10" s="2" t="s">
        <v>7</v>
      </c>
      <c r="H10" s="2" t="s">
        <v>12</v>
      </c>
      <c r="I10" s="4"/>
      <c r="J10" s="1"/>
    </row>
    <row r="11" spans="2:10">
      <c r="B11" s="1">
        <v>4616427</v>
      </c>
      <c r="C11" s="1" t="s">
        <v>9</v>
      </c>
      <c r="D11" s="2" t="s">
        <v>6</v>
      </c>
      <c r="E11" s="2" t="s">
        <v>10</v>
      </c>
      <c r="F11" s="2" t="s">
        <v>11</v>
      </c>
      <c r="G11" s="2" t="s">
        <v>11</v>
      </c>
      <c r="H11" s="2" t="s">
        <v>12</v>
      </c>
      <c r="I11" s="4"/>
      <c r="J11" s="1"/>
    </row>
    <row r="12" spans="2:10">
      <c r="B12" s="1">
        <v>4616417</v>
      </c>
      <c r="C12" s="1" t="s">
        <v>26</v>
      </c>
      <c r="D12" s="2" t="s">
        <v>6</v>
      </c>
      <c r="E12" s="2" t="s">
        <v>10</v>
      </c>
      <c r="F12" s="2" t="s">
        <v>11</v>
      </c>
      <c r="G12" s="2" t="s">
        <v>12</v>
      </c>
      <c r="H12" s="2" t="s">
        <v>11</v>
      </c>
      <c r="I12" s="4"/>
      <c r="J12" s="1"/>
    </row>
    <row r="13" spans="2:10">
      <c r="B13" s="1">
        <v>4616423</v>
      </c>
      <c r="C13" s="1" t="s">
        <v>21</v>
      </c>
      <c r="D13" s="2" t="s">
        <v>6</v>
      </c>
      <c r="E13" s="2" t="s">
        <v>22</v>
      </c>
      <c r="F13" s="2" t="s">
        <v>12</v>
      </c>
      <c r="G13" s="2" t="s">
        <v>11</v>
      </c>
      <c r="H13" s="2" t="s">
        <v>11</v>
      </c>
      <c r="I13" s="4"/>
      <c r="J13" s="1"/>
    </row>
    <row r="14" spans="2:10">
      <c r="B14" s="1">
        <v>4616421</v>
      </c>
      <c r="C14" s="1" t="s">
        <v>25</v>
      </c>
      <c r="D14" s="2" t="s">
        <v>14</v>
      </c>
      <c r="E14" s="2" t="s">
        <v>10</v>
      </c>
      <c r="F14" s="2" t="s">
        <v>12</v>
      </c>
      <c r="G14" s="2" t="s">
        <v>12</v>
      </c>
      <c r="H14" s="1"/>
      <c r="I14" s="2" t="s">
        <v>11</v>
      </c>
      <c r="J14" s="12"/>
    </row>
    <row r="15" spans="2:10">
      <c r="B15" s="1">
        <v>4616426</v>
      </c>
      <c r="C15" s="1" t="s">
        <v>16</v>
      </c>
      <c r="D15" s="2" t="s">
        <v>7</v>
      </c>
      <c r="E15" s="2" t="s">
        <v>17</v>
      </c>
      <c r="F15" s="2" t="s">
        <v>11</v>
      </c>
      <c r="G15" s="2" t="s">
        <v>11</v>
      </c>
      <c r="H15" s="1"/>
      <c r="I15" s="2" t="s">
        <v>7</v>
      </c>
      <c r="J15" s="12"/>
    </row>
    <row r="16" spans="2:10">
      <c r="C16" s="13" t="s">
        <v>78</v>
      </c>
      <c r="D16" s="1"/>
      <c r="E16" s="1"/>
      <c r="F16" s="1"/>
      <c r="G16" s="1"/>
      <c r="H16" s="1"/>
      <c r="I16" s="1"/>
    </row>
  </sheetData>
  <autoFilter ref="B3:J3">
    <sortState ref="B4:J16">
      <sortCondition ref="H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4:R17"/>
  <sheetViews>
    <sheetView workbookViewId="0">
      <selection activeCell="H20" sqref="H20"/>
    </sheetView>
  </sheetViews>
  <sheetFormatPr defaultRowHeight="15"/>
  <sheetData>
    <row r="4" spans="2:18">
      <c r="B4" t="s">
        <v>35</v>
      </c>
    </row>
    <row r="5" spans="2:18" ht="15.75">
      <c r="B5" s="9"/>
      <c r="C5" s="9"/>
      <c r="D5" s="28" t="s">
        <v>50</v>
      </c>
      <c r="E5" s="22" t="s">
        <v>79</v>
      </c>
      <c r="F5" s="23"/>
      <c r="G5" s="22" t="s">
        <v>80</v>
      </c>
      <c r="H5" s="23"/>
      <c r="I5" s="22" t="s">
        <v>81</v>
      </c>
      <c r="J5" s="23"/>
      <c r="K5" s="22" t="s">
        <v>82</v>
      </c>
      <c r="L5" s="23"/>
      <c r="M5" s="22" t="s">
        <v>83</v>
      </c>
      <c r="N5" s="23"/>
      <c r="O5" s="22" t="s">
        <v>84</v>
      </c>
      <c r="P5" s="23"/>
      <c r="Q5" s="24" t="s">
        <v>56</v>
      </c>
      <c r="R5" s="26" t="s">
        <v>57</v>
      </c>
    </row>
    <row r="6" spans="2:18" ht="15.75">
      <c r="B6" s="9"/>
      <c r="C6" s="9"/>
      <c r="D6" s="28"/>
      <c r="E6" s="8" t="s">
        <v>58</v>
      </c>
      <c r="F6" s="8" t="s">
        <v>59</v>
      </c>
      <c r="G6" s="8" t="s">
        <v>58</v>
      </c>
      <c r="H6" s="8" t="s">
        <v>59</v>
      </c>
      <c r="I6" s="8" t="s">
        <v>58</v>
      </c>
      <c r="J6" s="8" t="s">
        <v>59</v>
      </c>
      <c r="K6" s="8" t="s">
        <v>58</v>
      </c>
      <c r="L6" s="8" t="s">
        <v>59</v>
      </c>
      <c r="M6" s="8" t="s">
        <v>58</v>
      </c>
      <c r="N6" s="8" t="s">
        <v>59</v>
      </c>
      <c r="O6" s="8" t="s">
        <v>58</v>
      </c>
      <c r="P6" s="8" t="s">
        <v>59</v>
      </c>
      <c r="Q6" s="25"/>
      <c r="R6" s="27"/>
    </row>
    <row r="7" spans="2:18" ht="15.75">
      <c r="B7" s="8" t="s">
        <v>60</v>
      </c>
      <c r="C7" s="8" t="s">
        <v>61</v>
      </c>
      <c r="D7" s="10">
        <v>8</v>
      </c>
      <c r="E7" s="8">
        <v>4</v>
      </c>
      <c r="F7" s="8">
        <f>E7*8</f>
        <v>32</v>
      </c>
      <c r="G7" s="8">
        <v>1</v>
      </c>
      <c r="H7" s="8">
        <f>G7*8</f>
        <v>8</v>
      </c>
      <c r="I7" s="8">
        <v>3</v>
      </c>
      <c r="J7" s="8">
        <f>I7*8</f>
        <v>24</v>
      </c>
      <c r="K7" s="8">
        <v>2</v>
      </c>
      <c r="L7" s="8">
        <f>K7*8</f>
        <v>16</v>
      </c>
      <c r="M7" s="8">
        <v>3</v>
      </c>
      <c r="N7" s="8">
        <f>M7*8</f>
        <v>24</v>
      </c>
      <c r="O7" s="8">
        <v>0</v>
      </c>
      <c r="P7" s="8">
        <f>O7*8</f>
        <v>0</v>
      </c>
      <c r="Q7" s="8">
        <f t="shared" ref="Q7:Q16" si="0">E7+G7+I7+K7+M7+O7</f>
        <v>13</v>
      </c>
      <c r="R7" s="8">
        <f>Q7*D7</f>
        <v>104</v>
      </c>
    </row>
    <row r="8" spans="2:18" ht="15.75">
      <c r="B8" s="8" t="s">
        <v>13</v>
      </c>
      <c r="C8" s="8" t="s">
        <v>62</v>
      </c>
      <c r="D8" s="10">
        <v>7</v>
      </c>
      <c r="E8" s="8">
        <v>6</v>
      </c>
      <c r="F8" s="8">
        <f>E8*7</f>
        <v>42</v>
      </c>
      <c r="G8" s="8">
        <v>1</v>
      </c>
      <c r="H8" s="8">
        <f>G8*7</f>
        <v>7</v>
      </c>
      <c r="I8" s="8">
        <v>1</v>
      </c>
      <c r="J8" s="8">
        <f>I8*7</f>
        <v>7</v>
      </c>
      <c r="K8" s="8">
        <v>2</v>
      </c>
      <c r="L8" s="8">
        <f>K8*7</f>
        <v>14</v>
      </c>
      <c r="M8" s="8">
        <v>3</v>
      </c>
      <c r="N8" s="8">
        <f>M8*7</f>
        <v>21</v>
      </c>
      <c r="O8" s="8">
        <v>0</v>
      </c>
      <c r="P8" s="8">
        <f>O8*7</f>
        <v>0</v>
      </c>
      <c r="Q8" s="8">
        <f t="shared" si="0"/>
        <v>13</v>
      </c>
      <c r="R8" s="8">
        <f t="shared" ref="R8:R15" si="1">Q8*D8</f>
        <v>91</v>
      </c>
    </row>
    <row r="9" spans="2:18" ht="15.75">
      <c r="B9" s="8" t="s">
        <v>63</v>
      </c>
      <c r="C9" s="8" t="s">
        <v>64</v>
      </c>
      <c r="D9" s="8">
        <v>6</v>
      </c>
      <c r="E9" s="8">
        <v>2</v>
      </c>
      <c r="F9" s="8">
        <f>E9*6</f>
        <v>12</v>
      </c>
      <c r="G9" s="8">
        <v>2</v>
      </c>
      <c r="H9" s="8">
        <f>G9*6</f>
        <v>12</v>
      </c>
      <c r="I9" s="8">
        <v>3</v>
      </c>
      <c r="J9" s="8">
        <f>I9*6</f>
        <v>18</v>
      </c>
      <c r="K9" s="8">
        <v>1</v>
      </c>
      <c r="L9" s="8">
        <f>K9*6</f>
        <v>6</v>
      </c>
      <c r="M9" s="8">
        <v>0</v>
      </c>
      <c r="N9" s="8">
        <f>M9*6</f>
        <v>0</v>
      </c>
      <c r="O9" s="8">
        <v>1</v>
      </c>
      <c r="P9" s="8">
        <f>O9*6</f>
        <v>6</v>
      </c>
      <c r="Q9" s="8">
        <f t="shared" si="0"/>
        <v>9</v>
      </c>
      <c r="R9" s="8">
        <f t="shared" si="1"/>
        <v>54</v>
      </c>
    </row>
    <row r="10" spans="2:18" ht="15.75">
      <c r="B10" s="8" t="s">
        <v>65</v>
      </c>
      <c r="C10" s="8" t="s">
        <v>66</v>
      </c>
      <c r="D10" s="8">
        <v>5</v>
      </c>
      <c r="E10" s="8">
        <v>0</v>
      </c>
      <c r="F10" s="8">
        <f>E10*5</f>
        <v>0</v>
      </c>
      <c r="G10" s="8">
        <v>1</v>
      </c>
      <c r="H10" s="8">
        <f>G10*5</f>
        <v>5</v>
      </c>
      <c r="I10" s="8">
        <v>2</v>
      </c>
      <c r="J10" s="8">
        <f>I10*5</f>
        <v>10</v>
      </c>
      <c r="K10" s="8">
        <v>4</v>
      </c>
      <c r="L10" s="8">
        <f>K10*5</f>
        <v>20</v>
      </c>
      <c r="M10" s="8">
        <v>2</v>
      </c>
      <c r="N10" s="8">
        <f>M10*5</f>
        <v>10</v>
      </c>
      <c r="O10" s="8">
        <v>0</v>
      </c>
      <c r="P10" s="8">
        <f>O10*5</f>
        <v>0</v>
      </c>
      <c r="Q10" s="8">
        <f t="shared" si="0"/>
        <v>9</v>
      </c>
      <c r="R10" s="8">
        <f t="shared" si="1"/>
        <v>45</v>
      </c>
    </row>
    <row r="11" spans="2:18" ht="15.75">
      <c r="B11" s="8" t="s">
        <v>67</v>
      </c>
      <c r="C11" s="11" t="s">
        <v>68</v>
      </c>
      <c r="D11" s="8">
        <v>4</v>
      </c>
      <c r="E11" s="8">
        <v>0</v>
      </c>
      <c r="F11" s="8">
        <f>E11*4</f>
        <v>0</v>
      </c>
      <c r="G11" s="8">
        <v>2</v>
      </c>
      <c r="H11" s="8">
        <f>G11*4</f>
        <v>8</v>
      </c>
      <c r="I11" s="8">
        <v>3</v>
      </c>
      <c r="J11" s="8">
        <f>I11*4</f>
        <v>12</v>
      </c>
      <c r="K11" s="8">
        <v>3</v>
      </c>
      <c r="L11" s="8">
        <f>K11*4</f>
        <v>12</v>
      </c>
      <c r="M11" s="8">
        <v>2</v>
      </c>
      <c r="N11" s="8">
        <f>M11*4</f>
        <v>8</v>
      </c>
      <c r="O11" s="8">
        <v>1</v>
      </c>
      <c r="P11" s="8">
        <f>O11*4</f>
        <v>4</v>
      </c>
      <c r="Q11" s="8">
        <f t="shared" si="0"/>
        <v>11</v>
      </c>
      <c r="R11" s="8">
        <f t="shared" si="1"/>
        <v>44</v>
      </c>
    </row>
    <row r="12" spans="2:18" ht="15.75">
      <c r="B12" s="8" t="s">
        <v>69</v>
      </c>
      <c r="C12" s="8" t="s">
        <v>70</v>
      </c>
      <c r="D12" s="8">
        <v>3</v>
      </c>
      <c r="E12" s="8">
        <v>0</v>
      </c>
      <c r="F12" s="8">
        <f>E12*3</f>
        <v>0</v>
      </c>
      <c r="G12" s="8">
        <v>1</v>
      </c>
      <c r="H12" s="8">
        <f>G12*3</f>
        <v>3</v>
      </c>
      <c r="I12" s="8">
        <v>0</v>
      </c>
      <c r="J12" s="8">
        <f>I12*3</f>
        <v>0</v>
      </c>
      <c r="K12" s="8">
        <v>0</v>
      </c>
      <c r="L12" s="8">
        <f>K12*3</f>
        <v>0</v>
      </c>
      <c r="M12" s="8">
        <v>0</v>
      </c>
      <c r="N12" s="8">
        <f>M12*3</f>
        <v>0</v>
      </c>
      <c r="O12" s="8">
        <v>0</v>
      </c>
      <c r="P12" s="8">
        <f>O12*3</f>
        <v>0</v>
      </c>
      <c r="Q12" s="8">
        <f t="shared" si="0"/>
        <v>1</v>
      </c>
      <c r="R12" s="8">
        <f t="shared" si="1"/>
        <v>3</v>
      </c>
    </row>
    <row r="13" spans="2:18" ht="15.75">
      <c r="B13" s="8" t="s">
        <v>71</v>
      </c>
      <c r="C13" s="8" t="s">
        <v>72</v>
      </c>
      <c r="D13" s="8">
        <v>2</v>
      </c>
      <c r="E13" s="8">
        <v>0</v>
      </c>
      <c r="F13" s="8">
        <f>E13*2</f>
        <v>0</v>
      </c>
      <c r="G13" s="8">
        <v>1</v>
      </c>
      <c r="H13" s="8">
        <f>G13*2</f>
        <v>2</v>
      </c>
      <c r="I13" s="8">
        <v>0</v>
      </c>
      <c r="J13" s="8">
        <f>I13*2</f>
        <v>0</v>
      </c>
      <c r="K13" s="8">
        <v>0</v>
      </c>
      <c r="L13" s="8">
        <f>K13*2</f>
        <v>0</v>
      </c>
      <c r="M13" s="8">
        <v>0</v>
      </c>
      <c r="N13" s="8">
        <f>M13*2</f>
        <v>0</v>
      </c>
      <c r="O13" s="8">
        <v>0</v>
      </c>
      <c r="P13" s="8">
        <f>O13*2</f>
        <v>0</v>
      </c>
      <c r="Q13" s="8">
        <f t="shared" si="0"/>
        <v>1</v>
      </c>
      <c r="R13" s="8">
        <f t="shared" si="1"/>
        <v>2</v>
      </c>
    </row>
    <row r="14" spans="2:18" ht="15.75">
      <c r="B14" s="8" t="s">
        <v>73</v>
      </c>
      <c r="C14" s="8" t="s">
        <v>74</v>
      </c>
      <c r="D14" s="8">
        <v>1</v>
      </c>
      <c r="E14" s="8">
        <v>0</v>
      </c>
      <c r="F14" s="8">
        <f>E14*1</f>
        <v>0</v>
      </c>
      <c r="G14" s="8">
        <v>3</v>
      </c>
      <c r="H14" s="8">
        <f>G14*1</f>
        <v>3</v>
      </c>
      <c r="I14" s="8">
        <v>0</v>
      </c>
      <c r="J14" s="8">
        <f>I14*1</f>
        <v>0</v>
      </c>
      <c r="K14" s="8">
        <v>0</v>
      </c>
      <c r="L14" s="8">
        <f>K14*1</f>
        <v>0</v>
      </c>
      <c r="M14" s="8">
        <v>0</v>
      </c>
      <c r="N14" s="8">
        <f>M14*1</f>
        <v>0</v>
      </c>
      <c r="O14" s="8">
        <v>0</v>
      </c>
      <c r="P14" s="8">
        <f>O14*1</f>
        <v>0</v>
      </c>
      <c r="Q14" s="8">
        <f t="shared" si="0"/>
        <v>3</v>
      </c>
      <c r="R14" s="8">
        <f t="shared" si="1"/>
        <v>3</v>
      </c>
    </row>
    <row r="15" spans="2:18" ht="15.75">
      <c r="B15" s="8" t="s">
        <v>75</v>
      </c>
      <c r="C15" s="8" t="s">
        <v>76</v>
      </c>
      <c r="D15" s="8">
        <v>0</v>
      </c>
      <c r="E15" s="8">
        <v>0</v>
      </c>
      <c r="F15" s="8">
        <f>E15*0</f>
        <v>0</v>
      </c>
      <c r="G15" s="8">
        <v>0</v>
      </c>
      <c r="H15" s="8">
        <f>G15*0</f>
        <v>0</v>
      </c>
      <c r="I15" s="8">
        <v>0</v>
      </c>
      <c r="J15" s="8">
        <f>I15*0</f>
        <v>0</v>
      </c>
      <c r="K15" s="8">
        <v>0</v>
      </c>
      <c r="L15" s="8">
        <f>K15*0</f>
        <v>0</v>
      </c>
      <c r="M15" s="8">
        <v>0</v>
      </c>
      <c r="N15" s="8">
        <f>M15*0</f>
        <v>0</v>
      </c>
      <c r="O15" s="8">
        <v>0</v>
      </c>
      <c r="P15" s="8">
        <f>O15*0</f>
        <v>0</v>
      </c>
      <c r="Q15" s="8">
        <f t="shared" si="0"/>
        <v>0</v>
      </c>
      <c r="R15" s="8">
        <f t="shared" si="1"/>
        <v>0</v>
      </c>
    </row>
    <row r="16" spans="2:18" ht="15.75">
      <c r="B16" s="8"/>
      <c r="C16" s="8"/>
      <c r="D16" s="8" t="s">
        <v>77</v>
      </c>
      <c r="E16" s="8">
        <f>SUM(E7:E15)</f>
        <v>12</v>
      </c>
      <c r="F16" s="8">
        <f t="shared" ref="F16:R16" si="2">SUM(F7:F15)</f>
        <v>86</v>
      </c>
      <c r="G16" s="8">
        <f>SUM(G7:G15)</f>
        <v>12</v>
      </c>
      <c r="H16" s="8">
        <f t="shared" si="2"/>
        <v>48</v>
      </c>
      <c r="I16" s="8">
        <f>SUM(I7:I15)</f>
        <v>12</v>
      </c>
      <c r="J16" s="8">
        <f t="shared" si="2"/>
        <v>71</v>
      </c>
      <c r="K16" s="8">
        <f>SUM(K7:K15)</f>
        <v>12</v>
      </c>
      <c r="L16" s="8">
        <f t="shared" si="2"/>
        <v>68</v>
      </c>
      <c r="M16" s="8">
        <f t="shared" si="2"/>
        <v>10</v>
      </c>
      <c r="N16" s="8">
        <f t="shared" si="2"/>
        <v>63</v>
      </c>
      <c r="O16" s="8">
        <f t="shared" si="2"/>
        <v>2</v>
      </c>
      <c r="P16" s="8">
        <f t="shared" si="2"/>
        <v>10</v>
      </c>
      <c r="Q16" s="8">
        <f t="shared" si="0"/>
        <v>60</v>
      </c>
      <c r="R16" s="8">
        <f t="shared" si="2"/>
        <v>346</v>
      </c>
    </row>
    <row r="17" spans="2:18" ht="15.75">
      <c r="B17" s="11"/>
      <c r="C17" s="11"/>
      <c r="D17" s="8" t="s">
        <v>78</v>
      </c>
      <c r="E17" s="8"/>
      <c r="F17" s="8">
        <f>F16*100/(E16*8)</f>
        <v>89.583333333333329</v>
      </c>
      <c r="G17" s="8"/>
      <c r="H17" s="8">
        <f>H16*100/(G16*8)</f>
        <v>50</v>
      </c>
      <c r="I17" s="8"/>
      <c r="J17" s="8">
        <f>J16*100/(I16*8)</f>
        <v>73.958333333333329</v>
      </c>
      <c r="K17" s="8"/>
      <c r="L17" s="8">
        <f>L16*100/(K16*8)</f>
        <v>70.833333333333329</v>
      </c>
      <c r="M17" s="8"/>
      <c r="N17" s="8">
        <f>N16*100/(M16*8)</f>
        <v>78.75</v>
      </c>
      <c r="O17" s="8"/>
      <c r="P17" s="8">
        <f>P16*100/(O16*8)</f>
        <v>62.5</v>
      </c>
      <c r="Q17" s="11"/>
      <c r="R17" s="8">
        <f>R16*100/(Q16*8)</f>
        <v>72.083333333333329</v>
      </c>
    </row>
  </sheetData>
  <mergeCells count="9">
    <mergeCell ref="O5:P5"/>
    <mergeCell ref="Q5:Q6"/>
    <mergeCell ref="R5:R6"/>
    <mergeCell ref="D5:D6"/>
    <mergeCell ref="E5:F5"/>
    <mergeCell ref="G5:H5"/>
    <mergeCell ref="I5:J5"/>
    <mergeCell ref="K5:L5"/>
    <mergeCell ref="M5:N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1"/>
  <sheetViews>
    <sheetView tabSelected="1" topLeftCell="A3" workbookViewId="0">
      <selection activeCell="E10" sqref="E10"/>
    </sheetView>
  </sheetViews>
  <sheetFormatPr defaultRowHeight="15"/>
  <cols>
    <col min="1" max="1" width="13.85546875" style="6" customWidth="1"/>
    <col min="2" max="2" width="16.5703125" style="6" customWidth="1"/>
    <col min="3" max="3" width="9.28515625" style="6" customWidth="1"/>
    <col min="4" max="4" width="7.5703125" style="6" customWidth="1"/>
    <col min="5" max="5" width="7" style="6" customWidth="1"/>
    <col min="6" max="6" width="5.7109375" style="6" customWidth="1"/>
    <col min="7" max="7" width="7.5703125" style="6" customWidth="1"/>
    <col min="8" max="12" width="9.140625" style="6"/>
    <col min="13" max="13" width="8.42578125" style="6" customWidth="1"/>
    <col min="14" max="14" width="11.28515625" style="6" customWidth="1"/>
    <col min="15" max="16384" width="9.140625" style="6"/>
  </cols>
  <sheetData>
    <row r="1" spans="1:14" ht="18.75">
      <c r="A1" s="33" t="s">
        <v>85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8.75">
      <c r="A2" s="33" t="s">
        <v>115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8.75">
      <c r="A3" s="34" t="s">
        <v>86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6"/>
    </row>
    <row r="4" spans="1:14" ht="20.25">
      <c r="A4" s="37" t="s">
        <v>113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9"/>
    </row>
    <row r="5" spans="1:14">
      <c r="A5" s="14"/>
      <c r="B5" s="14"/>
      <c r="C5" s="29" t="s">
        <v>87</v>
      </c>
      <c r="D5" s="29"/>
      <c r="E5" s="29"/>
      <c r="F5" s="29"/>
      <c r="G5" s="29"/>
      <c r="H5" s="29"/>
      <c r="I5" s="29"/>
      <c r="J5" s="29"/>
      <c r="K5" s="29"/>
      <c r="L5" s="29"/>
      <c r="M5" s="15"/>
      <c r="N5" s="14"/>
    </row>
    <row r="6" spans="1:14" ht="78" customHeight="1">
      <c r="A6" s="16" t="s">
        <v>88</v>
      </c>
      <c r="B6" s="17" t="s">
        <v>89</v>
      </c>
      <c r="C6" s="17" t="s">
        <v>90</v>
      </c>
      <c r="D6" s="17" t="s">
        <v>91</v>
      </c>
      <c r="E6" s="17" t="s">
        <v>92</v>
      </c>
      <c r="F6" s="17" t="s">
        <v>93</v>
      </c>
      <c r="G6" s="17" t="s">
        <v>94</v>
      </c>
      <c r="H6" s="17" t="s">
        <v>95</v>
      </c>
      <c r="I6" s="17" t="s">
        <v>96</v>
      </c>
      <c r="J6" s="17" t="s">
        <v>97</v>
      </c>
      <c r="K6" s="17" t="s">
        <v>98</v>
      </c>
      <c r="L6" s="17" t="s">
        <v>77</v>
      </c>
      <c r="M6" s="17" t="s">
        <v>99</v>
      </c>
      <c r="N6" s="21" t="s">
        <v>100</v>
      </c>
    </row>
    <row r="7" spans="1:14" ht="29.25" customHeight="1">
      <c r="A7" s="18" t="s">
        <v>101</v>
      </c>
      <c r="B7" s="19" t="s">
        <v>102</v>
      </c>
      <c r="C7" s="20">
        <v>12</v>
      </c>
      <c r="D7" s="20">
        <v>12</v>
      </c>
      <c r="E7" s="20">
        <v>0</v>
      </c>
      <c r="F7" s="20">
        <v>100</v>
      </c>
      <c r="G7" s="20">
        <v>0</v>
      </c>
      <c r="H7" s="20">
        <v>0</v>
      </c>
      <c r="I7" s="20">
        <v>0</v>
      </c>
      <c r="J7" s="20">
        <v>8</v>
      </c>
      <c r="K7" s="20">
        <v>4</v>
      </c>
      <c r="L7" s="20">
        <f>SUM(G7:K7)</f>
        <v>12</v>
      </c>
      <c r="M7" s="20">
        <v>100</v>
      </c>
      <c r="N7" s="20">
        <v>89.58</v>
      </c>
    </row>
    <row r="8" spans="1:14" ht="29.25" customHeight="1">
      <c r="A8" s="18" t="s">
        <v>53</v>
      </c>
      <c r="B8" s="19" t="s">
        <v>117</v>
      </c>
      <c r="C8" s="20">
        <v>12</v>
      </c>
      <c r="D8" s="20">
        <v>12</v>
      </c>
      <c r="E8" s="20">
        <v>0</v>
      </c>
      <c r="F8" s="20">
        <v>100</v>
      </c>
      <c r="G8" s="20">
        <v>4</v>
      </c>
      <c r="H8" s="20">
        <v>2</v>
      </c>
      <c r="I8" s="20">
        <v>1</v>
      </c>
      <c r="J8" s="20">
        <v>3</v>
      </c>
      <c r="K8" s="20">
        <v>1</v>
      </c>
      <c r="L8" s="20">
        <f t="shared" ref="L8:L12" si="0">SUM(G8:K8)</f>
        <v>11</v>
      </c>
      <c r="M8" s="20">
        <v>41.67</v>
      </c>
      <c r="N8" s="20">
        <v>50</v>
      </c>
    </row>
    <row r="9" spans="1:14" ht="29.25" customHeight="1">
      <c r="A9" s="18" t="s">
        <v>51</v>
      </c>
      <c r="B9" s="19" t="s">
        <v>103</v>
      </c>
      <c r="C9" s="20">
        <v>12</v>
      </c>
      <c r="D9" s="20">
        <v>12</v>
      </c>
      <c r="E9" s="20">
        <v>0</v>
      </c>
      <c r="F9" s="20">
        <v>100</v>
      </c>
      <c r="G9" s="20">
        <v>0</v>
      </c>
      <c r="H9" s="20">
        <v>0</v>
      </c>
      <c r="I9" s="20">
        <v>6</v>
      </c>
      <c r="J9" s="20">
        <v>3</v>
      </c>
      <c r="K9" s="20">
        <v>3</v>
      </c>
      <c r="L9" s="20">
        <f t="shared" si="0"/>
        <v>12</v>
      </c>
      <c r="M9" s="20">
        <f>9/12*100</f>
        <v>75</v>
      </c>
      <c r="N9" s="20">
        <v>73.959999999999994</v>
      </c>
    </row>
    <row r="10" spans="1:14" ht="29.25" customHeight="1">
      <c r="A10" s="18" t="s">
        <v>52</v>
      </c>
      <c r="B10" s="19" t="s">
        <v>104</v>
      </c>
      <c r="C10" s="20">
        <v>12</v>
      </c>
      <c r="D10" s="20">
        <v>12</v>
      </c>
      <c r="E10" s="20">
        <v>0</v>
      </c>
      <c r="F10" s="20">
        <v>100</v>
      </c>
      <c r="G10" s="20">
        <v>0</v>
      </c>
      <c r="H10" s="20">
        <v>0</v>
      </c>
      <c r="I10" s="20">
        <v>7</v>
      </c>
      <c r="J10" s="20">
        <v>3</v>
      </c>
      <c r="K10" s="20">
        <v>2</v>
      </c>
      <c r="L10" s="20">
        <f t="shared" si="0"/>
        <v>12</v>
      </c>
      <c r="M10" s="20">
        <v>58.33</v>
      </c>
      <c r="N10" s="20">
        <v>70.83</v>
      </c>
    </row>
    <row r="11" spans="1:14" ht="29.25" customHeight="1">
      <c r="A11" s="18" t="s">
        <v>54</v>
      </c>
      <c r="B11" s="19" t="s">
        <v>116</v>
      </c>
      <c r="C11" s="20">
        <v>10</v>
      </c>
      <c r="D11" s="20">
        <v>10</v>
      </c>
      <c r="E11" s="20">
        <v>0</v>
      </c>
      <c r="F11" s="20">
        <v>100</v>
      </c>
      <c r="G11" s="20">
        <v>0</v>
      </c>
      <c r="H11" s="20">
        <v>0</v>
      </c>
      <c r="I11" s="20">
        <v>2</v>
      </c>
      <c r="J11" s="20">
        <v>2</v>
      </c>
      <c r="K11" s="20">
        <v>6</v>
      </c>
      <c r="L11" s="20">
        <f t="shared" si="0"/>
        <v>10</v>
      </c>
      <c r="M11" s="20">
        <f>8/10*100</f>
        <v>80</v>
      </c>
      <c r="N11" s="20">
        <v>78.75</v>
      </c>
    </row>
    <row r="12" spans="1:14" ht="29.25" customHeight="1">
      <c r="A12" s="18" t="s">
        <v>55</v>
      </c>
      <c r="B12" s="19" t="s">
        <v>105</v>
      </c>
      <c r="C12" s="20">
        <v>2</v>
      </c>
      <c r="D12" s="20">
        <v>2</v>
      </c>
      <c r="E12" s="20">
        <v>0</v>
      </c>
      <c r="F12" s="20">
        <v>100</v>
      </c>
      <c r="G12" s="20">
        <v>0</v>
      </c>
      <c r="H12" s="20">
        <v>0</v>
      </c>
      <c r="I12" s="20">
        <v>0</v>
      </c>
      <c r="J12" s="20">
        <v>2</v>
      </c>
      <c r="K12" s="20">
        <v>0</v>
      </c>
      <c r="L12" s="20">
        <f t="shared" si="0"/>
        <v>2</v>
      </c>
      <c r="M12" s="20">
        <v>100</v>
      </c>
      <c r="N12" s="20">
        <v>62.5</v>
      </c>
    </row>
    <row r="15" spans="1:14" ht="18.75">
      <c r="A15" s="40" t="s">
        <v>114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2"/>
    </row>
    <row r="16" spans="1:14">
      <c r="A16" s="14"/>
      <c r="B16" s="14"/>
      <c r="C16" s="29" t="s">
        <v>87</v>
      </c>
      <c r="D16" s="29"/>
      <c r="E16" s="29"/>
      <c r="F16" s="29"/>
      <c r="G16" s="29"/>
      <c r="H16" s="29"/>
      <c r="I16" s="29"/>
      <c r="J16" s="29"/>
      <c r="K16" s="29"/>
      <c r="L16" s="29"/>
      <c r="M16" s="15"/>
      <c r="N16" s="14"/>
    </row>
    <row r="17" spans="1:14" ht="66" customHeight="1">
      <c r="A17" s="16" t="s">
        <v>106</v>
      </c>
      <c r="B17" s="17" t="s">
        <v>107</v>
      </c>
      <c r="C17" s="17" t="s">
        <v>90</v>
      </c>
      <c r="D17" s="17" t="s">
        <v>91</v>
      </c>
      <c r="E17" s="17" t="s">
        <v>92</v>
      </c>
      <c r="F17" s="17" t="s">
        <v>93</v>
      </c>
      <c r="G17" s="17" t="s">
        <v>94</v>
      </c>
      <c r="H17" s="17" t="s">
        <v>95</v>
      </c>
      <c r="I17" s="17" t="s">
        <v>96</v>
      </c>
      <c r="J17" s="17" t="s">
        <v>97</v>
      </c>
      <c r="K17" s="17" t="s">
        <v>98</v>
      </c>
      <c r="L17" s="17" t="s">
        <v>77</v>
      </c>
      <c r="M17" s="17" t="s">
        <v>99</v>
      </c>
      <c r="N17" s="17" t="s">
        <v>100</v>
      </c>
    </row>
    <row r="18" spans="1:14" ht="19.5" customHeight="1">
      <c r="A18" s="30" t="s">
        <v>108</v>
      </c>
      <c r="B18" s="14" t="s">
        <v>109</v>
      </c>
      <c r="C18" s="20">
        <v>12</v>
      </c>
      <c r="D18" s="20">
        <v>12</v>
      </c>
      <c r="E18" s="20">
        <v>0</v>
      </c>
      <c r="F18" s="20">
        <v>100</v>
      </c>
      <c r="G18" s="20">
        <v>0</v>
      </c>
      <c r="H18" s="20">
        <v>0</v>
      </c>
      <c r="I18" s="20">
        <v>5</v>
      </c>
      <c r="J18" s="20">
        <v>5</v>
      </c>
      <c r="K18" s="20">
        <v>2</v>
      </c>
      <c r="L18" s="20">
        <v>12</v>
      </c>
      <c r="M18" s="20">
        <v>58.33</v>
      </c>
      <c r="N18" s="20">
        <v>72.08</v>
      </c>
    </row>
    <row r="19" spans="1:14" ht="16.5" customHeight="1">
      <c r="A19" s="31"/>
      <c r="B19" s="14" t="s">
        <v>110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1:14" ht="17.25" customHeight="1">
      <c r="A20" s="32"/>
      <c r="B20" s="14" t="s">
        <v>111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 ht="20.25" customHeight="1">
      <c r="A21" s="14"/>
      <c r="B21" s="14" t="s">
        <v>112</v>
      </c>
      <c r="C21" s="20">
        <v>12</v>
      </c>
      <c r="D21" s="20">
        <v>12</v>
      </c>
      <c r="E21" s="20">
        <v>0</v>
      </c>
      <c r="F21" s="20">
        <v>100</v>
      </c>
      <c r="G21" s="20">
        <v>0</v>
      </c>
      <c r="H21" s="20">
        <v>0</v>
      </c>
      <c r="I21" s="20">
        <v>5</v>
      </c>
      <c r="J21" s="20">
        <v>5</v>
      </c>
      <c r="K21" s="20">
        <v>2</v>
      </c>
      <c r="L21" s="20">
        <v>12</v>
      </c>
      <c r="M21" s="20">
        <v>58.33</v>
      </c>
      <c r="N21" s="20">
        <v>72.08</v>
      </c>
    </row>
  </sheetData>
  <mergeCells count="8">
    <mergeCell ref="C16:L16"/>
    <mergeCell ref="A18:A20"/>
    <mergeCell ref="A1:N1"/>
    <mergeCell ref="A2:N2"/>
    <mergeCell ref="A3:N3"/>
    <mergeCell ref="A4:N4"/>
    <mergeCell ref="C5:L5"/>
    <mergeCell ref="A15:N15"/>
  </mergeCells>
  <pageMargins left="0.18" right="0.24" top="0.33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 XII</vt:lpstr>
      <vt:lpstr>Sheet2</vt:lpstr>
      <vt:lpstr>PI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2019-05-03T05:58:19Z</dcterms:modified>
</cp:coreProperties>
</file>